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説明" sheetId="1" state="visible" r:id="rId1"/>
    <sheet name="仕訳帳" sheetId="2" state="visible" r:id="rId2"/>
    <sheet name="残高試算表" sheetId="3" state="visible" r:id="rId3"/>
    <sheet name="CF精算表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\△#,##0"/>
  </numFmts>
  <fonts count="9">
    <font>
      <name val="Calibri"/>
      <family val="2"/>
      <color theme="1"/>
      <sz val="11"/>
      <scheme val="minor"/>
    </font>
    <font>
      <name val="Meiryo UI"/>
      <b val="1"/>
      <color rgb="00FFFFFF"/>
    </font>
    <font>
      <name val="Meiryo UI"/>
    </font>
    <font>
      <name val="Meiryo UI"/>
      <b val="1"/>
    </font>
    <font>
      <name val="Meiryo UI"/>
      <color rgb="000000FF"/>
    </font>
    <font>
      <name val="Meiryo UI"/>
      <color rgb="00000000"/>
    </font>
    <font>
      <name val="Meiryo UI"/>
      <color rgb="00008000"/>
    </font>
    <font>
      <name val="Meiryo UI"/>
      <b val="1"/>
      <color rgb="00000000"/>
    </font>
    <font>
      <name val="Meiryo UI"/>
      <b val="1"/>
      <color rgb="00008000"/>
    </font>
  </fonts>
  <fills count="13">
    <fill>
      <patternFill/>
    </fill>
    <fill>
      <patternFill patternType="gray125"/>
    </fill>
    <fill>
      <patternFill patternType="solid">
        <fgColor rgb="00808080"/>
      </patternFill>
    </fill>
    <fill>
      <patternFill patternType="solid">
        <fgColor rgb="00BFBFBF"/>
      </patternFill>
    </fill>
    <fill>
      <patternFill patternType="solid">
        <fgColor rgb="00FBE5D6"/>
      </patternFill>
    </fill>
    <fill>
      <patternFill patternType="solid">
        <fgColor rgb="00DDEBF7"/>
      </patternFill>
    </fill>
    <fill>
      <patternFill patternType="solid">
        <fgColor rgb="00E2EFDA"/>
      </patternFill>
    </fill>
    <fill>
      <patternFill patternType="solid">
        <fgColor rgb="00F2F2F2"/>
      </patternFill>
    </fill>
    <fill>
      <patternFill patternType="solid">
        <fgColor rgb="00FFCC99"/>
      </patternFill>
    </fill>
    <fill>
      <patternFill patternType="solid">
        <fgColor rgb="00FFFF00"/>
      </patternFill>
    </fill>
    <fill>
      <patternFill patternType="solid">
        <fgColor rgb="00D9D9D9"/>
      </patternFill>
    </fill>
    <fill>
      <patternFill patternType="solid">
        <fgColor rgb="00A6A6A6"/>
      </patternFill>
    </fill>
    <fill>
      <patternFill patternType="solid">
        <fgColor rgb="00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2" fillId="2" borderId="0" pivotButton="0" quotePrefix="0" xfId="0"/>
    <xf numFmtId="0" fontId="3" fillId="3" borderId="0" applyAlignment="1" pivotButton="0" quotePrefix="0" xfId="0">
      <alignment horizontal="center" wrapText="1"/>
    </xf>
    <xf numFmtId="164" fontId="4" fillId="0" borderId="0" pivotButton="0" quotePrefix="0" xfId="0"/>
    <xf numFmtId="164" fontId="5" fillId="0" borderId="0" pivotButton="0" quotePrefix="0" xfId="0"/>
    <xf numFmtId="164" fontId="6" fillId="0" borderId="0" pivotButton="0" quotePrefix="0" xfId="0"/>
    <xf numFmtId="0" fontId="3" fillId="0" borderId="0" pivotButton="0" quotePrefix="0" xfId="0"/>
    <xf numFmtId="164" fontId="7" fillId="0" borderId="0" pivotButton="0" quotePrefix="0" xfId="0"/>
    <xf numFmtId="0" fontId="3" fillId="4" borderId="0" pivotButton="0" quotePrefix="0" xfId="0"/>
    <xf numFmtId="0" fontId="3" fillId="5" borderId="0" pivotButton="0" quotePrefix="0" xfId="0"/>
    <xf numFmtId="0" fontId="3" fillId="6" borderId="0" pivotButton="0" quotePrefix="0" xfId="0"/>
    <xf numFmtId="0" fontId="3" fillId="7" borderId="0" applyAlignment="1" pivotButton="0" quotePrefix="0" xfId="0">
      <alignment horizontal="center" wrapText="1"/>
    </xf>
    <xf numFmtId="0" fontId="3" fillId="8" borderId="0" applyAlignment="1" pivotButton="0" quotePrefix="0" xfId="0">
      <alignment horizontal="center" wrapText="1"/>
    </xf>
    <xf numFmtId="0" fontId="3" fillId="4" borderId="0" applyAlignment="1" pivotButton="0" quotePrefix="0" xfId="0">
      <alignment horizontal="center" wrapText="1"/>
    </xf>
    <xf numFmtId="0" fontId="3" fillId="5" borderId="0" applyAlignment="1" pivotButton="0" quotePrefix="0" xfId="0">
      <alignment horizontal="center" wrapText="1"/>
    </xf>
    <xf numFmtId="0" fontId="3" fillId="6" borderId="0" applyAlignment="1" pivotButton="0" quotePrefix="0" xfId="0">
      <alignment horizontal="center" wrapText="1"/>
    </xf>
    <xf numFmtId="0" fontId="3" fillId="0" borderId="0" applyAlignment="1" pivotButton="0" quotePrefix="0" xfId="0">
      <alignment horizontal="center" wrapText="1"/>
    </xf>
    <xf numFmtId="164" fontId="5" fillId="7" borderId="0" pivotButton="0" quotePrefix="0" xfId="0"/>
    <xf numFmtId="164" fontId="8" fillId="0" borderId="0" pivotButton="0" quotePrefix="0" xfId="0"/>
    <xf numFmtId="164" fontId="7" fillId="7" borderId="0" pivotButton="0" quotePrefix="0" xfId="0"/>
    <xf numFmtId="0" fontId="2" fillId="0" borderId="0" applyAlignment="1" pivotButton="0" quotePrefix="0" xfId="0">
      <alignment horizontal="right"/>
    </xf>
    <xf numFmtId="164" fontId="5" fillId="9" borderId="0" pivotButton="0" quotePrefix="0" xfId="0"/>
    <xf numFmtId="0" fontId="2" fillId="8" borderId="0" pivotButton="0" quotePrefix="0" xfId="0"/>
    <xf numFmtId="0" fontId="3" fillId="7" borderId="0" pivotButton="0" quotePrefix="0" xfId="0"/>
    <xf numFmtId="164" fontId="7" fillId="10" borderId="0" pivotButton="0" quotePrefix="0" xfId="0"/>
    <xf numFmtId="0" fontId="3" fillId="10" borderId="0" pivotButton="0" quotePrefix="0" xfId="0"/>
    <xf numFmtId="0" fontId="2" fillId="5" borderId="0" pivotButton="0" quotePrefix="0" xfId="0"/>
    <xf numFmtId="0" fontId="2" fillId="6" borderId="0" pivotButton="0" quotePrefix="0" xfId="0"/>
    <xf numFmtId="164" fontId="7" fillId="11" borderId="0" pivotButton="0" quotePrefix="0" xfId="0"/>
    <xf numFmtId="0" fontId="3" fillId="11" borderId="0" pivotButton="0" quotePrefix="0" xfId="0"/>
    <xf numFmtId="164" fontId="7" fillId="12" borderId="0" pivotButton="0" quotePrefix="0" xfId="0"/>
    <xf numFmtId="0" fontId="3" fillId="12" borderId="0" pivotButton="0" quotePrefix="0" xfId="0"/>
    <xf numFmtId="164" fontId="7" fillId="9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12"/>
  <sheetViews>
    <sheetView workbookViewId="0">
      <selection activeCell="A1" sqref="A1"/>
    </sheetView>
  </sheetViews>
  <sheetFormatPr baseColWidth="8" defaultRowHeight="15"/>
  <cols>
    <col width="1.5" customWidth="1" min="1" max="1"/>
    <col width="120" customWidth="1" min="2" max="2"/>
  </cols>
  <sheetData>
    <row r="1">
      <c r="B1" s="1" t="inlineStr">
        <is>
          <t>【説明】このブックの見方</t>
        </is>
      </c>
    </row>
    <row r="3">
      <c r="B3" s="2" t="inlineStr">
        <is>
          <t>財務諸表講座ストーリー版の22取引（No01〜No22、翌期の取引は除く）を、キャッシュ・フロー精算表にしたブックです。単位は万円。</t>
        </is>
      </c>
    </row>
    <row r="4">
      <c r="B4" s="2" t="inlineStr">
        <is>
          <t>手で入れた数字は「仕訳帳」の金額だけです（青）。ほかのシートはすべて数式で、仕訳帳の金額を変えると全体が計算し直されます（借方金額と貸方金額は両方変えてください。「貸借の差」が 0 になります）。</t>
        </is>
      </c>
    </row>
    <row r="5">
      <c r="B5" s="2" t="inlineStr">
        <is>
          <t>仕訳帳の現金及び預金には、補助科目としてその受け払いの CF 区分（固定資産の取得支出・利息の支払額 など）を付けています。</t>
        </is>
      </c>
    </row>
    <row r="6">
      <c r="B6" s="2" t="inlineStr">
        <is>
          <t>「残高試算表」は仕訳帳から科目ごとの残高を SUMIFS で集計します。繰越利益剰余金は決算振替の前なので、当期純利益を足して見せます。</t>
        </is>
      </c>
    </row>
    <row r="7">
      <c r="B7" s="2" t="inlineStr">
        <is>
          <t>「CF精算表」の組み立ては、講座の Excel 版の CF 精算表と同じです: 上半分で各科目の増減（資産は期末−期首、負債・純資産は期首−期末）を調整の列に置き、</t>
        </is>
      </c>
    </row>
    <row r="8">
      <c r="B8" s="2" t="inlineStr">
        <is>
          <t xml:space="preserve">　営業の列は各科目の増減をそのまま置き、投資・財務の列は仕訳帳から「科目」と「現金及び預金の補助科目＝列の見出し」の組で SUMIFS して取ります（借入と返済のように列が分かれるのも、これで分かれます）。</t>
        </is>
      </c>
    </row>
    <row r="9">
      <c r="B9" s="2" t="inlineStr">
        <is>
          <t xml:space="preserve">　繰越利益剰余金の行には 税引前当期純利益（−税引前利益）と法人税等の支払額（+法人税等）だけを置きます。</t>
        </is>
      </c>
    </row>
    <row r="10">
      <c r="B10" s="2" t="inlineStr">
        <is>
          <t xml:space="preserve">　下半分は、運転資本・投資・財務の列が −check、減価償却費・創立費・受取利息・支払利息の列が PL計上額、利息の受け払いと創立費の支払は同じ列の別の行に、仕訳帳の現金及び預金の補助科目で集めた実額を置きます。</t>
        </is>
      </c>
    </row>
    <row r="11">
      <c r="B11" s="2" t="inlineStr">
        <is>
          <t xml:space="preserve">　一番下の Check の行で、列ごとに「check + 下半分 = 0」、合計の列で「CF 計算書の期末 − 貸借対照表の現金 = 0」を確かめます。</t>
        </is>
      </c>
    </row>
    <row r="12">
      <c r="B12" s="2" t="inlineStr">
        <is>
          <t>ストーリー版に合わせた扱い: 前払費用は支払利息の列、前受収益は受取利息の列、未払法人税等は法人税等の支払額の列に置きます。創立費は投資活動（その他の投資支出）に入れます。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K35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.5" customWidth="1" min="1" max="1"/>
    <col width="7" customWidth="1" min="2" max="2"/>
    <col width="7" customWidth="1" min="3" max="3"/>
    <col width="28" customWidth="1" min="4" max="4"/>
    <col width="16" customWidth="1" min="5" max="5"/>
    <col width="20" customWidth="1" min="6" max="6"/>
    <col width="10" customWidth="1" min="7" max="7"/>
    <col width="16" customWidth="1" min="8" max="8"/>
    <col width="20" customWidth="1" min="9" max="9"/>
    <col width="10" customWidth="1" min="10" max="10"/>
    <col width="8" customWidth="1" min="11" max="11"/>
  </cols>
  <sheetData>
    <row r="1">
      <c r="B1" s="1" t="inlineStr">
        <is>
          <t>【仕訳帳】財務諸表ストーリー版 No01〜No22（単位: 万円。現金及び預金の補助科目は、その受け払いの CF 区分）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</row>
    <row r="3">
      <c r="B3" s="4" t="inlineStr">
        <is>
          <t>No</t>
        </is>
      </c>
      <c r="C3" s="4" t="inlineStr">
        <is>
          <t>日付</t>
        </is>
      </c>
      <c r="D3" s="4" t="inlineStr">
        <is>
          <t>摘要</t>
        </is>
      </c>
      <c r="E3" s="4" t="inlineStr">
        <is>
          <t>借方科目</t>
        </is>
      </c>
      <c r="F3" s="4" t="inlineStr">
        <is>
          <t>借方補助科目</t>
        </is>
      </c>
      <c r="G3" s="4" t="inlineStr">
        <is>
          <t>借方金額</t>
        </is>
      </c>
      <c r="H3" s="4" t="inlineStr">
        <is>
          <t>貸方科目</t>
        </is>
      </c>
      <c r="I3" s="4" t="inlineStr">
        <is>
          <t>貸方補助科目</t>
        </is>
      </c>
      <c r="J3" s="4" t="inlineStr">
        <is>
          <t>貸方金額</t>
        </is>
      </c>
      <c r="K3" s="4" t="inlineStr">
        <is>
          <t>貸借の差</t>
        </is>
      </c>
    </row>
    <row r="4">
      <c r="B4" s="2" t="inlineStr">
        <is>
          <t>No01</t>
        </is>
      </c>
      <c r="C4" s="2" t="inlineStr">
        <is>
          <t>4/1</t>
        </is>
      </c>
      <c r="D4" s="2" t="inlineStr">
        <is>
          <t>出資金の払込（株式会社の設立）</t>
        </is>
      </c>
      <c r="E4" s="2" t="inlineStr">
        <is>
          <t>現金及び預金</t>
        </is>
      </c>
      <c r="F4" s="2" t="inlineStr">
        <is>
          <t>株式発行による収入</t>
        </is>
      </c>
      <c r="G4" s="5" t="n">
        <v>500</v>
      </c>
      <c r="H4" s="2" t="inlineStr">
        <is>
          <t>資本金</t>
        </is>
      </c>
      <c r="I4" s="2" t="inlineStr"/>
      <c r="J4" s="5" t="n">
        <v>500</v>
      </c>
      <c r="K4" s="6">
        <f>G4-J4</f>
        <v/>
      </c>
    </row>
    <row r="5">
      <c r="B5" s="2" t="inlineStr">
        <is>
          <t>No02</t>
        </is>
      </c>
      <c r="C5" s="2" t="inlineStr">
        <is>
          <t>4/2</t>
        </is>
      </c>
      <c r="D5" s="2" t="inlineStr">
        <is>
          <t>設立費用の支払</t>
        </is>
      </c>
      <c r="E5" s="2" t="inlineStr">
        <is>
          <t>創立費</t>
        </is>
      </c>
      <c r="F5" s="2" t="inlineStr"/>
      <c r="G5" s="5" t="n">
        <v>30</v>
      </c>
      <c r="H5" s="2" t="inlineStr">
        <is>
          <t>現金及び預金</t>
        </is>
      </c>
      <c r="I5" s="2" t="inlineStr">
        <is>
          <t>その他の投資支出</t>
        </is>
      </c>
      <c r="J5" s="5" t="n">
        <v>30</v>
      </c>
      <c r="K5" s="6">
        <f>G5-J5</f>
        <v/>
      </c>
    </row>
    <row r="6">
      <c r="B6" s="2" t="inlineStr">
        <is>
          <t>No03</t>
        </is>
      </c>
      <c r="C6" s="2" t="inlineStr">
        <is>
          <t>4/2</t>
        </is>
      </c>
      <c r="D6" s="2" t="inlineStr">
        <is>
          <t>PCの購入</t>
        </is>
      </c>
      <c r="E6" s="2" t="inlineStr">
        <is>
          <t>工具器具備品</t>
        </is>
      </c>
      <c r="F6" s="2" t="inlineStr"/>
      <c r="G6" s="5" t="n">
        <v>40</v>
      </c>
      <c r="H6" s="2" t="inlineStr">
        <is>
          <t>現金及び預金</t>
        </is>
      </c>
      <c r="I6" s="2" t="inlineStr">
        <is>
          <t>固定資産の取得支出</t>
        </is>
      </c>
      <c r="J6" s="5" t="n">
        <v>40</v>
      </c>
      <c r="K6" s="6">
        <f>G6-J6</f>
        <v/>
      </c>
    </row>
    <row r="7">
      <c r="B7" s="2" t="inlineStr">
        <is>
          <t>No04</t>
        </is>
      </c>
      <c r="C7" s="2" t="inlineStr">
        <is>
          <t>4/2</t>
        </is>
      </c>
      <c r="D7" s="2" t="inlineStr">
        <is>
          <t>消耗品の購入</t>
        </is>
      </c>
      <c r="E7" s="2" t="inlineStr">
        <is>
          <t>消耗品費</t>
        </is>
      </c>
      <c r="F7" s="2" t="inlineStr"/>
      <c r="G7" s="5" t="n">
        <v>5</v>
      </c>
      <c r="H7" s="2" t="inlineStr">
        <is>
          <t>現金及び預金</t>
        </is>
      </c>
      <c r="I7" s="2" t="inlineStr">
        <is>
          <t>その他の営業支出</t>
        </is>
      </c>
      <c r="J7" s="5" t="n">
        <v>5</v>
      </c>
      <c r="K7" s="6">
        <f>G7-J7</f>
        <v/>
      </c>
    </row>
    <row r="8">
      <c r="B8" s="2" t="inlineStr">
        <is>
          <t>No05</t>
        </is>
      </c>
      <c r="C8" s="2" t="inlineStr">
        <is>
          <t>4/2</t>
        </is>
      </c>
      <c r="D8" s="2" t="inlineStr">
        <is>
          <t>広告宣伝費の支払</t>
        </is>
      </c>
      <c r="E8" s="2" t="inlineStr">
        <is>
          <t>広告宣伝費</t>
        </is>
      </c>
      <c r="F8" s="2" t="inlineStr"/>
      <c r="G8" s="5" t="n">
        <v>5</v>
      </c>
      <c r="H8" s="2" t="inlineStr">
        <is>
          <t>現金及び預金</t>
        </is>
      </c>
      <c r="I8" s="2" t="inlineStr">
        <is>
          <t>その他の営業支出</t>
        </is>
      </c>
      <c r="J8" s="5" t="n">
        <v>5</v>
      </c>
      <c r="K8" s="6">
        <f>G8-J8</f>
        <v/>
      </c>
    </row>
    <row r="9">
      <c r="B9" s="2" t="inlineStr">
        <is>
          <t>No06</t>
        </is>
      </c>
      <c r="C9" s="2" t="inlineStr">
        <is>
          <t>4/4</t>
        </is>
      </c>
      <c r="D9" s="2" t="inlineStr">
        <is>
          <t>運転資金の借入</t>
        </is>
      </c>
      <c r="E9" s="2" t="inlineStr">
        <is>
          <t>現金及び預金</t>
        </is>
      </c>
      <c r="F9" s="2" t="inlineStr">
        <is>
          <t>短期借入による収入</t>
        </is>
      </c>
      <c r="G9" s="5" t="n">
        <v>600</v>
      </c>
      <c r="H9" s="2" t="inlineStr">
        <is>
          <t>短期借入金</t>
        </is>
      </c>
      <c r="I9" s="2" t="inlineStr"/>
      <c r="J9" s="5" t="n">
        <v>600</v>
      </c>
      <c r="K9" s="6">
        <f>G9-J9</f>
        <v/>
      </c>
    </row>
    <row r="10">
      <c r="B10" s="2" t="inlineStr">
        <is>
          <t>No06</t>
        </is>
      </c>
      <c r="C10" s="2" t="inlineStr">
        <is>
          <t>4/4</t>
        </is>
      </c>
      <c r="D10" s="2" t="inlineStr">
        <is>
          <t>運転資金の借入</t>
        </is>
      </c>
      <c r="E10" s="2" t="inlineStr">
        <is>
          <t>支払利息</t>
        </is>
      </c>
      <c r="F10" s="2" t="inlineStr"/>
      <c r="G10" s="5" t="n">
        <v>9</v>
      </c>
      <c r="H10" s="2" t="inlineStr">
        <is>
          <t>現金及び預金</t>
        </is>
      </c>
      <c r="I10" s="2" t="inlineStr">
        <is>
          <t>利息の支払額</t>
        </is>
      </c>
      <c r="J10" s="5" t="n">
        <v>9</v>
      </c>
      <c r="K10" s="6">
        <f>G10-J10</f>
        <v/>
      </c>
    </row>
    <row r="11">
      <c r="B11" s="2" t="inlineStr">
        <is>
          <t>No07</t>
        </is>
      </c>
      <c r="C11" s="2" t="inlineStr">
        <is>
          <t>4/2</t>
        </is>
      </c>
      <c r="D11" s="2" t="inlineStr">
        <is>
          <t>商品の現金仕入</t>
        </is>
      </c>
      <c r="E11" s="2" t="inlineStr">
        <is>
          <t>商品</t>
        </is>
      </c>
      <c r="F11" s="2" t="inlineStr"/>
      <c r="G11" s="5" t="n">
        <v>500</v>
      </c>
      <c r="H11" s="2" t="inlineStr">
        <is>
          <t>現金及び預金</t>
        </is>
      </c>
      <c r="I11" s="2" t="inlineStr">
        <is>
          <t>商品仕入支出</t>
        </is>
      </c>
      <c r="J11" s="5" t="n">
        <v>500</v>
      </c>
      <c r="K11" s="6">
        <f>G11-J11</f>
        <v/>
      </c>
    </row>
    <row r="12">
      <c r="B12" s="2" t="inlineStr">
        <is>
          <t>No08</t>
        </is>
      </c>
      <c r="C12" s="2" t="inlineStr">
        <is>
          <t>4/2</t>
        </is>
      </c>
      <c r="D12" s="2" t="inlineStr">
        <is>
          <t>商品の掛仕入</t>
        </is>
      </c>
      <c r="E12" s="2" t="inlineStr">
        <is>
          <t>商品</t>
        </is>
      </c>
      <c r="F12" s="2" t="inlineStr"/>
      <c r="G12" s="5" t="n">
        <v>200</v>
      </c>
      <c r="H12" s="2" t="inlineStr">
        <is>
          <t>買掛金</t>
        </is>
      </c>
      <c r="I12" s="2" t="inlineStr"/>
      <c r="J12" s="5" t="n">
        <v>200</v>
      </c>
      <c r="K12" s="6">
        <f>G12-J12</f>
        <v/>
      </c>
    </row>
    <row r="13">
      <c r="B13" s="2" t="inlineStr">
        <is>
          <t>No09</t>
        </is>
      </c>
      <c r="C13" s="2" t="inlineStr">
        <is>
          <t>4/3</t>
        </is>
      </c>
      <c r="D13" s="2" t="inlineStr">
        <is>
          <t>商品の現金売上</t>
        </is>
      </c>
      <c r="E13" s="2" t="inlineStr">
        <is>
          <t>現金及び預金</t>
        </is>
      </c>
      <c r="F13" s="2" t="inlineStr">
        <is>
          <t>営業収入</t>
        </is>
      </c>
      <c r="G13" s="5" t="n">
        <v>600</v>
      </c>
      <c r="H13" s="2" t="inlineStr">
        <is>
          <t>売上高</t>
        </is>
      </c>
      <c r="I13" s="2" t="inlineStr"/>
      <c r="J13" s="5" t="n">
        <v>600</v>
      </c>
      <c r="K13" s="6">
        <f>G13-J13</f>
        <v/>
      </c>
    </row>
    <row r="14">
      <c r="B14" s="2" t="inlineStr">
        <is>
          <t>No09</t>
        </is>
      </c>
      <c r="C14" s="2" t="inlineStr">
        <is>
          <t>4/3</t>
        </is>
      </c>
      <c r="D14" s="2" t="inlineStr">
        <is>
          <t>商品の現金売上</t>
        </is>
      </c>
      <c r="E14" s="2" t="inlineStr">
        <is>
          <t>売上原価</t>
        </is>
      </c>
      <c r="F14" s="2" t="inlineStr"/>
      <c r="G14" s="5" t="n">
        <v>150</v>
      </c>
      <c r="H14" s="2" t="inlineStr">
        <is>
          <t>商品</t>
        </is>
      </c>
      <c r="I14" s="2" t="inlineStr"/>
      <c r="J14" s="5" t="n">
        <v>150</v>
      </c>
      <c r="K14" s="6">
        <f>G14-J14</f>
        <v/>
      </c>
    </row>
    <row r="15">
      <c r="B15" s="2" t="inlineStr">
        <is>
          <t>No10</t>
        </is>
      </c>
      <c r="C15" s="2" t="inlineStr">
        <is>
          <t>4/3</t>
        </is>
      </c>
      <c r="D15" s="2" t="inlineStr">
        <is>
          <t>商品の掛売上</t>
        </is>
      </c>
      <c r="E15" s="2" t="inlineStr">
        <is>
          <t>売掛金</t>
        </is>
      </c>
      <c r="F15" s="2" t="inlineStr"/>
      <c r="G15" s="5" t="n">
        <v>600</v>
      </c>
      <c r="H15" s="2" t="inlineStr">
        <is>
          <t>売上高</t>
        </is>
      </c>
      <c r="I15" s="2" t="inlineStr"/>
      <c r="J15" s="5" t="n">
        <v>600</v>
      </c>
      <c r="K15" s="6">
        <f>G15-J15</f>
        <v/>
      </c>
    </row>
    <row r="16">
      <c r="B16" s="2" t="inlineStr">
        <is>
          <t>No10</t>
        </is>
      </c>
      <c r="C16" s="2" t="inlineStr">
        <is>
          <t>4/3</t>
        </is>
      </c>
      <c r="D16" s="2" t="inlineStr">
        <is>
          <t>商品の掛売上</t>
        </is>
      </c>
      <c r="E16" s="2" t="inlineStr">
        <is>
          <t>売上原価</t>
        </is>
      </c>
      <c r="F16" s="2" t="inlineStr"/>
      <c r="G16" s="5" t="n">
        <v>150</v>
      </c>
      <c r="H16" s="2" t="inlineStr">
        <is>
          <t>商品</t>
        </is>
      </c>
      <c r="I16" s="2" t="inlineStr"/>
      <c r="J16" s="5" t="n">
        <v>150</v>
      </c>
      <c r="K16" s="6">
        <f>G16-J16</f>
        <v/>
      </c>
    </row>
    <row r="17">
      <c r="B17" s="2" t="inlineStr">
        <is>
          <t>No11</t>
        </is>
      </c>
      <c r="C17" s="2" t="inlineStr">
        <is>
          <t>4/3</t>
        </is>
      </c>
      <c r="D17" s="2" t="inlineStr">
        <is>
          <t>買掛金の支払</t>
        </is>
      </c>
      <c r="E17" s="2" t="inlineStr">
        <is>
          <t>買掛金</t>
        </is>
      </c>
      <c r="F17" s="2" t="inlineStr"/>
      <c r="G17" s="5" t="n">
        <v>200</v>
      </c>
      <c r="H17" s="2" t="inlineStr">
        <is>
          <t>現金及び預金</t>
        </is>
      </c>
      <c r="I17" s="2" t="inlineStr">
        <is>
          <t>商品仕入支出</t>
        </is>
      </c>
      <c r="J17" s="5" t="n">
        <v>200</v>
      </c>
      <c r="K17" s="6">
        <f>G17-J17</f>
        <v/>
      </c>
    </row>
    <row r="18">
      <c r="B18" s="2" t="inlineStr">
        <is>
          <t>No12</t>
        </is>
      </c>
      <c r="C18" s="2" t="inlineStr">
        <is>
          <t>4/3</t>
        </is>
      </c>
      <c r="D18" s="2" t="inlineStr">
        <is>
          <t>売掛金の回収</t>
        </is>
      </c>
      <c r="E18" s="2" t="inlineStr">
        <is>
          <t>現金及び預金</t>
        </is>
      </c>
      <c r="F18" s="2" t="inlineStr">
        <is>
          <t>営業収入</t>
        </is>
      </c>
      <c r="G18" s="5" t="n">
        <v>600</v>
      </c>
      <c r="H18" s="2" t="inlineStr">
        <is>
          <t>売掛金</t>
        </is>
      </c>
      <c r="I18" s="2" t="inlineStr"/>
      <c r="J18" s="5" t="n">
        <v>600</v>
      </c>
      <c r="K18" s="6">
        <f>G18-J18</f>
        <v/>
      </c>
    </row>
    <row r="19">
      <c r="B19" s="2" t="inlineStr">
        <is>
          <t>No13</t>
        </is>
      </c>
      <c r="C19" s="2" t="inlineStr">
        <is>
          <t>4/3</t>
        </is>
      </c>
      <c r="D19" s="2" t="inlineStr">
        <is>
          <t>配送車の購入</t>
        </is>
      </c>
      <c r="E19" s="2" t="inlineStr">
        <is>
          <t>車両運搬具</t>
        </is>
      </c>
      <c r="F19" s="2" t="inlineStr"/>
      <c r="G19" s="5" t="n">
        <v>100</v>
      </c>
      <c r="H19" s="2" t="inlineStr">
        <is>
          <t>現金及び預金</t>
        </is>
      </c>
      <c r="I19" s="2" t="inlineStr">
        <is>
          <t>固定資産の取得支出</t>
        </is>
      </c>
      <c r="J19" s="5" t="n">
        <v>100</v>
      </c>
      <c r="K19" s="6">
        <f>G19-J19</f>
        <v/>
      </c>
    </row>
    <row r="20">
      <c r="B20" s="2" t="inlineStr">
        <is>
          <t>No14</t>
        </is>
      </c>
      <c r="C20" s="2" t="inlineStr">
        <is>
          <t>4/4</t>
        </is>
      </c>
      <c r="D20" s="2" t="inlineStr">
        <is>
          <t>設備資金の借入</t>
        </is>
      </c>
      <c r="E20" s="2" t="inlineStr">
        <is>
          <t>現金及び預金</t>
        </is>
      </c>
      <c r="F20" s="2" t="inlineStr">
        <is>
          <t>長期借入による収入</t>
        </is>
      </c>
      <c r="G20" s="5" t="n">
        <v>2000</v>
      </c>
      <c r="H20" s="2" t="inlineStr">
        <is>
          <t>長期借入金</t>
        </is>
      </c>
      <c r="I20" s="2" t="inlineStr"/>
      <c r="J20" s="5" t="n">
        <v>2000</v>
      </c>
      <c r="K20" s="6">
        <f>G20-J20</f>
        <v/>
      </c>
    </row>
    <row r="21">
      <c r="B21" s="2" t="inlineStr">
        <is>
          <t>No14</t>
        </is>
      </c>
      <c r="C21" s="2" t="inlineStr">
        <is>
          <t>4/4</t>
        </is>
      </c>
      <c r="D21" s="2" t="inlineStr">
        <is>
          <t>設備資金の借入</t>
        </is>
      </c>
      <c r="E21" s="2" t="inlineStr">
        <is>
          <t>支払利息</t>
        </is>
      </c>
      <c r="F21" s="2" t="inlineStr"/>
      <c r="G21" s="5" t="n">
        <v>60</v>
      </c>
      <c r="H21" s="2" t="inlineStr">
        <is>
          <t>現金及び預金</t>
        </is>
      </c>
      <c r="I21" s="2" t="inlineStr">
        <is>
          <t>利息の支払額</t>
        </is>
      </c>
      <c r="J21" s="5" t="n">
        <v>60</v>
      </c>
      <c r="K21" s="6">
        <f>G21-J21</f>
        <v/>
      </c>
    </row>
    <row r="22">
      <c r="B22" s="2" t="inlineStr">
        <is>
          <t>No15</t>
        </is>
      </c>
      <c r="C22" s="2" t="inlineStr">
        <is>
          <t>4/3</t>
        </is>
      </c>
      <c r="D22" s="2" t="inlineStr">
        <is>
          <t>店舗の購入</t>
        </is>
      </c>
      <c r="E22" s="2" t="inlineStr">
        <is>
          <t>建物</t>
        </is>
      </c>
      <c r="F22" s="2" t="inlineStr"/>
      <c r="G22" s="5" t="n">
        <v>2000</v>
      </c>
      <c r="H22" s="2" t="inlineStr">
        <is>
          <t>現金及び預金</t>
        </is>
      </c>
      <c r="I22" s="2" t="inlineStr">
        <is>
          <t>固定資産の取得支出</t>
        </is>
      </c>
      <c r="J22" s="5" t="n">
        <v>2000</v>
      </c>
      <c r="K22" s="6">
        <f>G22-J22</f>
        <v/>
      </c>
    </row>
    <row r="23">
      <c r="B23" s="2" t="inlineStr">
        <is>
          <t>No16</t>
        </is>
      </c>
      <c r="C23" s="2" t="inlineStr">
        <is>
          <t>4/3</t>
        </is>
      </c>
      <c r="D23" s="2" t="inlineStr">
        <is>
          <t>現金の貸付</t>
        </is>
      </c>
      <c r="E23" s="2" t="inlineStr">
        <is>
          <t>長期貸付金</t>
        </is>
      </c>
      <c r="F23" s="2" t="inlineStr"/>
      <c r="G23" s="5" t="n">
        <v>200</v>
      </c>
      <c r="H23" s="2" t="inlineStr">
        <is>
          <t>現金及び預金</t>
        </is>
      </c>
      <c r="I23" s="2" t="inlineStr">
        <is>
          <t>貸付による支出</t>
        </is>
      </c>
      <c r="J23" s="5" t="n">
        <v>200</v>
      </c>
      <c r="K23" s="6">
        <f>G23-J23</f>
        <v/>
      </c>
    </row>
    <row r="24">
      <c r="B24" s="2" t="inlineStr">
        <is>
          <t>No16</t>
        </is>
      </c>
      <c r="C24" s="2" t="inlineStr">
        <is>
          <t>4/3</t>
        </is>
      </c>
      <c r="D24" s="2" t="inlineStr">
        <is>
          <t>現金の貸付</t>
        </is>
      </c>
      <c r="E24" s="2" t="inlineStr">
        <is>
          <t>現金及び預金</t>
        </is>
      </c>
      <c r="F24" s="2" t="inlineStr">
        <is>
          <t>利息の受取額</t>
        </is>
      </c>
      <c r="G24" s="5" t="n">
        <v>10</v>
      </c>
      <c r="H24" s="2" t="inlineStr">
        <is>
          <t>受取利息</t>
        </is>
      </c>
      <c r="I24" s="2" t="inlineStr"/>
      <c r="J24" s="5" t="n">
        <v>10</v>
      </c>
      <c r="K24" s="6">
        <f>G24-J24</f>
        <v/>
      </c>
    </row>
    <row r="25">
      <c r="B25" s="2" t="inlineStr">
        <is>
          <t>No17</t>
        </is>
      </c>
      <c r="C25" s="2" t="inlineStr">
        <is>
          <t>4/3</t>
        </is>
      </c>
      <c r="D25" s="2" t="inlineStr">
        <is>
          <t>短期借入金の返済</t>
        </is>
      </c>
      <c r="E25" s="2" t="inlineStr">
        <is>
          <t>短期借入金</t>
        </is>
      </c>
      <c r="F25" s="2" t="inlineStr"/>
      <c r="G25" s="5" t="n">
        <v>600</v>
      </c>
      <c r="H25" s="2" t="inlineStr">
        <is>
          <t>現金及び預金</t>
        </is>
      </c>
      <c r="I25" s="2" t="inlineStr">
        <is>
          <t>短期借入の返済支出</t>
        </is>
      </c>
      <c r="J25" s="5" t="n">
        <v>600</v>
      </c>
      <c r="K25" s="6">
        <f>G25-J25</f>
        <v/>
      </c>
    </row>
    <row r="26">
      <c r="B26" s="2" t="inlineStr">
        <is>
          <t>No18</t>
        </is>
      </c>
      <c r="C26" s="2" t="inlineStr">
        <is>
          <t>4/3</t>
        </is>
      </c>
      <c r="D26" s="2" t="inlineStr">
        <is>
          <t>役員報酬の支払</t>
        </is>
      </c>
      <c r="E26" s="2" t="inlineStr">
        <is>
          <t>役員報酬</t>
        </is>
      </c>
      <c r="F26" s="2" t="inlineStr"/>
      <c r="G26" s="5" t="n">
        <v>20</v>
      </c>
      <c r="H26" s="2" t="inlineStr">
        <is>
          <t>現金及び預金</t>
        </is>
      </c>
      <c r="I26" s="2" t="inlineStr">
        <is>
          <t>人件費支出</t>
        </is>
      </c>
      <c r="J26" s="5" t="n">
        <v>20</v>
      </c>
      <c r="K26" s="6">
        <f>G26-J26</f>
        <v/>
      </c>
    </row>
    <row r="27">
      <c r="B27" s="2" t="inlineStr">
        <is>
          <t>No18</t>
        </is>
      </c>
      <c r="C27" s="2" t="inlineStr">
        <is>
          <t>4/3</t>
        </is>
      </c>
      <c r="D27" s="2" t="inlineStr">
        <is>
          <t>役員報酬の支払</t>
        </is>
      </c>
      <c r="E27" s="2" t="inlineStr">
        <is>
          <t>役員報酬</t>
        </is>
      </c>
      <c r="F27" s="2" t="inlineStr"/>
      <c r="G27" s="5" t="n">
        <v>5</v>
      </c>
      <c r="H27" s="2" t="inlineStr">
        <is>
          <t>預り金</t>
        </is>
      </c>
      <c r="I27" s="2" t="inlineStr"/>
      <c r="J27" s="5" t="n">
        <v>5</v>
      </c>
      <c r="K27" s="6">
        <f>G27-J27</f>
        <v/>
      </c>
    </row>
    <row r="28">
      <c r="B28" s="2" t="inlineStr">
        <is>
          <t>No19</t>
        </is>
      </c>
      <c r="C28" s="2" t="inlineStr">
        <is>
          <t>4/3</t>
        </is>
      </c>
      <c r="D28" s="2" t="inlineStr">
        <is>
          <t>預り金（社保等）の支払</t>
        </is>
      </c>
      <c r="E28" s="2" t="inlineStr">
        <is>
          <t>預り金</t>
        </is>
      </c>
      <c r="F28" s="2" t="inlineStr"/>
      <c r="G28" s="5" t="n">
        <v>5</v>
      </c>
      <c r="H28" s="2" t="inlineStr">
        <is>
          <t>現金及び預金</t>
        </is>
      </c>
      <c r="I28" s="2" t="inlineStr">
        <is>
          <t>人件費支出</t>
        </is>
      </c>
      <c r="J28" s="5" t="n">
        <v>5</v>
      </c>
      <c r="K28" s="6">
        <f>G28-J28</f>
        <v/>
      </c>
    </row>
    <row r="29">
      <c r="B29" s="2" t="inlineStr">
        <is>
          <t>No19</t>
        </is>
      </c>
      <c r="C29" s="2" t="inlineStr">
        <is>
          <t>4/3</t>
        </is>
      </c>
      <c r="D29" s="2" t="inlineStr">
        <is>
          <t>預り金（社保等）の支払</t>
        </is>
      </c>
      <c r="E29" s="2" t="inlineStr">
        <is>
          <t>法定福利費</t>
        </is>
      </c>
      <c r="F29" s="2" t="inlineStr"/>
      <c r="G29" s="5" t="n">
        <v>5</v>
      </c>
      <c r="H29" s="2" t="inlineStr">
        <is>
          <t>現金及び預金</t>
        </is>
      </c>
      <c r="I29" s="2" t="inlineStr">
        <is>
          <t>人件費支出</t>
        </is>
      </c>
      <c r="J29" s="5" t="n">
        <v>5</v>
      </c>
      <c r="K29" s="6">
        <f>G29-J29</f>
        <v/>
      </c>
    </row>
    <row r="30">
      <c r="B30" s="2" t="inlineStr">
        <is>
          <t>No20</t>
        </is>
      </c>
      <c r="C30" s="2" t="inlineStr">
        <is>
          <t>3/31</t>
        </is>
      </c>
      <c r="D30" s="2" t="inlineStr">
        <is>
          <t>減価償却費の計上</t>
        </is>
      </c>
      <c r="E30" s="2" t="inlineStr">
        <is>
          <t>減価償却費</t>
        </is>
      </c>
      <c r="F30" s="2" t="inlineStr"/>
      <c r="G30" s="5" t="n">
        <v>100</v>
      </c>
      <c r="H30" s="2" t="inlineStr">
        <is>
          <t>減価償却累計額</t>
        </is>
      </c>
      <c r="I30" s="2" t="inlineStr"/>
      <c r="J30" s="5" t="n">
        <v>100</v>
      </c>
      <c r="K30" s="6">
        <f>G30-J30</f>
        <v/>
      </c>
    </row>
    <row r="31">
      <c r="B31" s="2" t="inlineStr">
        <is>
          <t>No20</t>
        </is>
      </c>
      <c r="C31" s="2" t="inlineStr">
        <is>
          <t>3/31</t>
        </is>
      </c>
      <c r="D31" s="2" t="inlineStr">
        <is>
          <t>減価償却費の計上</t>
        </is>
      </c>
      <c r="E31" s="2" t="inlineStr">
        <is>
          <t>減価償却費</t>
        </is>
      </c>
      <c r="F31" s="2" t="inlineStr"/>
      <c r="G31" s="5" t="n">
        <v>8</v>
      </c>
      <c r="H31" s="2" t="inlineStr">
        <is>
          <t>減価償却累計額</t>
        </is>
      </c>
      <c r="I31" s="2" t="inlineStr"/>
      <c r="J31" s="5" t="n">
        <v>8</v>
      </c>
      <c r="K31" s="6">
        <f>G31-J31</f>
        <v/>
      </c>
    </row>
    <row r="32">
      <c r="B32" s="2" t="inlineStr">
        <is>
          <t>No20</t>
        </is>
      </c>
      <c r="C32" s="2" t="inlineStr">
        <is>
          <t>3/31</t>
        </is>
      </c>
      <c r="D32" s="2" t="inlineStr">
        <is>
          <t>減価償却費の計上</t>
        </is>
      </c>
      <c r="E32" s="2" t="inlineStr">
        <is>
          <t>減価償却費</t>
        </is>
      </c>
      <c r="F32" s="2" t="inlineStr"/>
      <c r="G32" s="5" t="n">
        <v>20</v>
      </c>
      <c r="H32" s="2" t="inlineStr">
        <is>
          <t>減価償却累計額</t>
        </is>
      </c>
      <c r="I32" s="2" t="inlineStr"/>
      <c r="J32" s="5" t="n">
        <v>20</v>
      </c>
      <c r="K32" s="6">
        <f>G32-J32</f>
        <v/>
      </c>
    </row>
    <row r="33">
      <c r="B33" s="2" t="inlineStr">
        <is>
          <t>No21</t>
        </is>
      </c>
      <c r="C33" s="2" t="inlineStr">
        <is>
          <t>3/31</t>
        </is>
      </c>
      <c r="D33" s="2" t="inlineStr">
        <is>
          <t>前払・前受の振替</t>
        </is>
      </c>
      <c r="E33" s="2" t="inlineStr">
        <is>
          <t>前払費用</t>
        </is>
      </c>
      <c r="F33" s="2" t="inlineStr"/>
      <c r="G33" s="5" t="n">
        <v>30</v>
      </c>
      <c r="H33" s="2" t="inlineStr">
        <is>
          <t>支払利息</t>
        </is>
      </c>
      <c r="I33" s="2" t="inlineStr"/>
      <c r="J33" s="5" t="n">
        <v>30</v>
      </c>
      <c r="K33" s="6">
        <f>G33-J33</f>
        <v/>
      </c>
    </row>
    <row r="34">
      <c r="B34" s="2" t="inlineStr">
        <is>
          <t>No21</t>
        </is>
      </c>
      <c r="C34" s="2" t="inlineStr">
        <is>
          <t>3/31</t>
        </is>
      </c>
      <c r="D34" s="2" t="inlineStr">
        <is>
          <t>前払・前受の振替</t>
        </is>
      </c>
      <c r="E34" s="2" t="inlineStr">
        <is>
          <t>受取利息</t>
        </is>
      </c>
      <c r="F34" s="2" t="inlineStr"/>
      <c r="G34" s="5" t="n">
        <v>5</v>
      </c>
      <c r="H34" s="2" t="inlineStr">
        <is>
          <t>前受収益</t>
        </is>
      </c>
      <c r="I34" s="2" t="inlineStr"/>
      <c r="J34" s="5" t="n">
        <v>5</v>
      </c>
      <c r="K34" s="6">
        <f>G34-J34</f>
        <v/>
      </c>
    </row>
    <row r="35">
      <c r="B35" s="2" t="inlineStr">
        <is>
          <t>No22</t>
        </is>
      </c>
      <c r="C35" s="2" t="inlineStr">
        <is>
          <t>3/31</t>
        </is>
      </c>
      <c r="D35" s="2" t="inlineStr">
        <is>
          <t>法人税等の計上</t>
        </is>
      </c>
      <c r="E35" s="2" t="inlineStr">
        <is>
          <t>法人税等</t>
        </is>
      </c>
      <c r="F35" s="2" t="inlineStr"/>
      <c r="G35" s="5" t="n">
        <v>200</v>
      </c>
      <c r="H35" s="2" t="inlineStr">
        <is>
          <t>未払法人税等</t>
        </is>
      </c>
      <c r="I35" s="2" t="inlineStr"/>
      <c r="J35" s="5" t="n">
        <v>200</v>
      </c>
      <c r="K35" s="6">
        <f>G35-J35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G35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.5" customWidth="1" min="1" max="1"/>
    <col width="1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【残高試算表】科目ごとの残高（仕訳帳から SUMIFS で集計。CF精算表はここを INDEX/MATCH で引く）</t>
        </is>
      </c>
      <c r="C1" s="3" t="n"/>
      <c r="D1" s="3" t="n"/>
      <c r="E1" s="3" t="n"/>
      <c r="F1" s="3" t="n"/>
      <c r="G1" s="3" t="n"/>
    </row>
    <row r="3">
      <c r="B3" s="4" t="inlineStr">
        <is>
          <t>科目</t>
        </is>
      </c>
      <c r="C3" s="4" t="inlineStr">
        <is>
          <t>区分</t>
        </is>
      </c>
      <c r="D3" s="4" t="inlineStr">
        <is>
          <t>期首残高</t>
        </is>
      </c>
      <c r="E3" s="4" t="inlineStr">
        <is>
          <t>借方合計</t>
        </is>
      </c>
      <c r="F3" s="4" t="inlineStr">
        <is>
          <t>貸方合計</t>
        </is>
      </c>
      <c r="G3" s="4" t="inlineStr">
        <is>
          <t>期末残高</t>
        </is>
      </c>
    </row>
    <row r="4">
      <c r="B4" s="2" t="inlineStr">
        <is>
          <t>現金及び預金</t>
        </is>
      </c>
      <c r="C4" s="2" t="inlineStr">
        <is>
          <t>資産</t>
        </is>
      </c>
      <c r="D4" s="5" t="n">
        <v>0</v>
      </c>
      <c r="E4" s="7">
        <f>SUMIFS('仕訳帳'!$G$4:$G$35,'仕訳帳'!$E$4:$E$35,$B4)</f>
        <v/>
      </c>
      <c r="F4" s="7">
        <f>SUMIFS('仕訳帳'!$J$4:$J$35,'仕訳帳'!$H$4:$H$35,$B4)</f>
        <v/>
      </c>
      <c r="G4" s="6">
        <f>D4+E4-F4</f>
        <v/>
      </c>
    </row>
    <row r="5">
      <c r="B5" s="2" t="inlineStr">
        <is>
          <t>売掛金</t>
        </is>
      </c>
      <c r="C5" s="2" t="inlineStr">
        <is>
          <t>資産</t>
        </is>
      </c>
      <c r="D5" s="5" t="n">
        <v>0</v>
      </c>
      <c r="E5" s="7">
        <f>SUMIFS('仕訳帳'!$G$4:$G$35,'仕訳帳'!$E$4:$E$35,$B5)</f>
        <v/>
      </c>
      <c r="F5" s="7">
        <f>SUMIFS('仕訳帳'!$J$4:$J$35,'仕訳帳'!$H$4:$H$35,$B5)</f>
        <v/>
      </c>
      <c r="G5" s="6">
        <f>D5+E5-F5</f>
        <v/>
      </c>
    </row>
    <row r="6">
      <c r="B6" s="2" t="inlineStr">
        <is>
          <t>商品</t>
        </is>
      </c>
      <c r="C6" s="2" t="inlineStr">
        <is>
          <t>資産</t>
        </is>
      </c>
      <c r="D6" s="5" t="n">
        <v>0</v>
      </c>
      <c r="E6" s="7">
        <f>SUMIFS('仕訳帳'!$G$4:$G$35,'仕訳帳'!$E$4:$E$35,$B6)</f>
        <v/>
      </c>
      <c r="F6" s="7">
        <f>SUMIFS('仕訳帳'!$J$4:$J$35,'仕訳帳'!$H$4:$H$35,$B6)</f>
        <v/>
      </c>
      <c r="G6" s="6">
        <f>D6+E6-F6</f>
        <v/>
      </c>
    </row>
    <row r="7">
      <c r="B7" s="2" t="inlineStr">
        <is>
          <t>前払費用</t>
        </is>
      </c>
      <c r="C7" s="2" t="inlineStr">
        <is>
          <t>資産</t>
        </is>
      </c>
      <c r="D7" s="5" t="n">
        <v>0</v>
      </c>
      <c r="E7" s="7">
        <f>SUMIFS('仕訳帳'!$G$4:$G$35,'仕訳帳'!$E$4:$E$35,$B7)</f>
        <v/>
      </c>
      <c r="F7" s="7">
        <f>SUMIFS('仕訳帳'!$J$4:$J$35,'仕訳帳'!$H$4:$H$35,$B7)</f>
        <v/>
      </c>
      <c r="G7" s="6">
        <f>D7+E7-F7</f>
        <v/>
      </c>
    </row>
    <row r="8">
      <c r="B8" s="2" t="inlineStr">
        <is>
          <t>建物</t>
        </is>
      </c>
      <c r="C8" s="2" t="inlineStr">
        <is>
          <t>資産</t>
        </is>
      </c>
      <c r="D8" s="5" t="n">
        <v>0</v>
      </c>
      <c r="E8" s="7">
        <f>SUMIFS('仕訳帳'!$G$4:$G$35,'仕訳帳'!$E$4:$E$35,$B8)</f>
        <v/>
      </c>
      <c r="F8" s="7">
        <f>SUMIFS('仕訳帳'!$J$4:$J$35,'仕訳帳'!$H$4:$H$35,$B8)</f>
        <v/>
      </c>
      <c r="G8" s="6">
        <f>D8+E8-F8</f>
        <v/>
      </c>
    </row>
    <row r="9">
      <c r="B9" s="2" t="inlineStr">
        <is>
          <t>工具器具備品</t>
        </is>
      </c>
      <c r="C9" s="2" t="inlineStr">
        <is>
          <t>資産</t>
        </is>
      </c>
      <c r="D9" s="5" t="n">
        <v>0</v>
      </c>
      <c r="E9" s="7">
        <f>SUMIFS('仕訳帳'!$G$4:$G$35,'仕訳帳'!$E$4:$E$35,$B9)</f>
        <v/>
      </c>
      <c r="F9" s="7">
        <f>SUMIFS('仕訳帳'!$J$4:$J$35,'仕訳帳'!$H$4:$H$35,$B9)</f>
        <v/>
      </c>
      <c r="G9" s="6">
        <f>D9+E9-F9</f>
        <v/>
      </c>
    </row>
    <row r="10">
      <c r="B10" s="2" t="inlineStr">
        <is>
          <t>車両運搬具</t>
        </is>
      </c>
      <c r="C10" s="2" t="inlineStr">
        <is>
          <t>資産</t>
        </is>
      </c>
      <c r="D10" s="5" t="n">
        <v>0</v>
      </c>
      <c r="E10" s="7">
        <f>SUMIFS('仕訳帳'!$G$4:$G$35,'仕訳帳'!$E$4:$E$35,$B10)</f>
        <v/>
      </c>
      <c r="F10" s="7">
        <f>SUMIFS('仕訳帳'!$J$4:$J$35,'仕訳帳'!$H$4:$H$35,$B10)</f>
        <v/>
      </c>
      <c r="G10" s="6">
        <f>D10+E10-F10</f>
        <v/>
      </c>
    </row>
    <row r="11">
      <c r="B11" s="2" t="inlineStr">
        <is>
          <t>減価償却累計額</t>
        </is>
      </c>
      <c r="C11" s="2" t="inlineStr">
        <is>
          <t>資産（控除）</t>
        </is>
      </c>
      <c r="D11" s="5" t="n">
        <v>0</v>
      </c>
      <c r="E11" s="7">
        <f>SUMIFS('仕訳帳'!$G$4:$G$35,'仕訳帳'!$E$4:$E$35,$B11)</f>
        <v/>
      </c>
      <c r="F11" s="7">
        <f>SUMIFS('仕訳帳'!$J$4:$J$35,'仕訳帳'!$H$4:$H$35,$B11)</f>
        <v/>
      </c>
      <c r="G11" s="6">
        <f>D11+E11-F11</f>
        <v/>
      </c>
    </row>
    <row r="12">
      <c r="B12" s="2" t="inlineStr">
        <is>
          <t>長期貸付金</t>
        </is>
      </c>
      <c r="C12" s="2" t="inlineStr">
        <is>
          <t>資産</t>
        </is>
      </c>
      <c r="D12" s="5" t="n">
        <v>0</v>
      </c>
      <c r="E12" s="7">
        <f>SUMIFS('仕訳帳'!$G$4:$G$35,'仕訳帳'!$E$4:$E$35,$B12)</f>
        <v/>
      </c>
      <c r="F12" s="7">
        <f>SUMIFS('仕訳帳'!$J$4:$J$35,'仕訳帳'!$H$4:$H$35,$B12)</f>
        <v/>
      </c>
      <c r="G12" s="6">
        <f>D12+E12-F12</f>
        <v/>
      </c>
    </row>
    <row r="13">
      <c r="B13" s="2" t="inlineStr">
        <is>
          <t>買掛金</t>
        </is>
      </c>
      <c r="C13" s="2" t="inlineStr">
        <is>
          <t>負債</t>
        </is>
      </c>
      <c r="D13" s="5" t="n">
        <v>0</v>
      </c>
      <c r="E13" s="7">
        <f>SUMIFS('仕訳帳'!$G$4:$G$35,'仕訳帳'!$E$4:$E$35,$B13)</f>
        <v/>
      </c>
      <c r="F13" s="7">
        <f>SUMIFS('仕訳帳'!$J$4:$J$35,'仕訳帳'!$H$4:$H$35,$B13)</f>
        <v/>
      </c>
      <c r="G13" s="6">
        <f>D13-E13+F13</f>
        <v/>
      </c>
    </row>
    <row r="14">
      <c r="B14" s="2" t="inlineStr">
        <is>
          <t>短期借入金</t>
        </is>
      </c>
      <c r="C14" s="2" t="inlineStr">
        <is>
          <t>負債</t>
        </is>
      </c>
      <c r="D14" s="5" t="n">
        <v>0</v>
      </c>
      <c r="E14" s="7">
        <f>SUMIFS('仕訳帳'!$G$4:$G$35,'仕訳帳'!$E$4:$E$35,$B14)</f>
        <v/>
      </c>
      <c r="F14" s="7">
        <f>SUMIFS('仕訳帳'!$J$4:$J$35,'仕訳帳'!$H$4:$H$35,$B14)</f>
        <v/>
      </c>
      <c r="G14" s="6">
        <f>D14-E14+F14</f>
        <v/>
      </c>
    </row>
    <row r="15">
      <c r="B15" s="2" t="inlineStr">
        <is>
          <t>預り金</t>
        </is>
      </c>
      <c r="C15" s="2" t="inlineStr">
        <is>
          <t>負債</t>
        </is>
      </c>
      <c r="D15" s="5" t="n">
        <v>0</v>
      </c>
      <c r="E15" s="7">
        <f>SUMIFS('仕訳帳'!$G$4:$G$35,'仕訳帳'!$E$4:$E$35,$B15)</f>
        <v/>
      </c>
      <c r="F15" s="7">
        <f>SUMIFS('仕訳帳'!$J$4:$J$35,'仕訳帳'!$H$4:$H$35,$B15)</f>
        <v/>
      </c>
      <c r="G15" s="6">
        <f>D15-E15+F15</f>
        <v/>
      </c>
    </row>
    <row r="16">
      <c r="B16" s="2" t="inlineStr">
        <is>
          <t>前受収益</t>
        </is>
      </c>
      <c r="C16" s="2" t="inlineStr">
        <is>
          <t>負債</t>
        </is>
      </c>
      <c r="D16" s="5" t="n">
        <v>0</v>
      </c>
      <c r="E16" s="7">
        <f>SUMIFS('仕訳帳'!$G$4:$G$35,'仕訳帳'!$E$4:$E$35,$B16)</f>
        <v/>
      </c>
      <c r="F16" s="7">
        <f>SUMIFS('仕訳帳'!$J$4:$J$35,'仕訳帳'!$H$4:$H$35,$B16)</f>
        <v/>
      </c>
      <c r="G16" s="6">
        <f>D16-E16+F16</f>
        <v/>
      </c>
    </row>
    <row r="17">
      <c r="B17" s="2" t="inlineStr">
        <is>
          <t>未払法人税等</t>
        </is>
      </c>
      <c r="C17" s="2" t="inlineStr">
        <is>
          <t>負債</t>
        </is>
      </c>
      <c r="D17" s="5" t="n">
        <v>0</v>
      </c>
      <c r="E17" s="7">
        <f>SUMIFS('仕訳帳'!$G$4:$G$35,'仕訳帳'!$E$4:$E$35,$B17)</f>
        <v/>
      </c>
      <c r="F17" s="7">
        <f>SUMIFS('仕訳帳'!$J$4:$J$35,'仕訳帳'!$H$4:$H$35,$B17)</f>
        <v/>
      </c>
      <c r="G17" s="6">
        <f>D17-E17+F17</f>
        <v/>
      </c>
    </row>
    <row r="18">
      <c r="B18" s="2" t="inlineStr">
        <is>
          <t>長期借入金</t>
        </is>
      </c>
      <c r="C18" s="2" t="inlineStr">
        <is>
          <t>負債</t>
        </is>
      </c>
      <c r="D18" s="5" t="n">
        <v>0</v>
      </c>
      <c r="E18" s="7">
        <f>SUMIFS('仕訳帳'!$G$4:$G$35,'仕訳帳'!$E$4:$E$35,$B18)</f>
        <v/>
      </c>
      <c r="F18" s="7">
        <f>SUMIFS('仕訳帳'!$J$4:$J$35,'仕訳帳'!$H$4:$H$35,$B18)</f>
        <v/>
      </c>
      <c r="G18" s="6">
        <f>D18-E18+F18</f>
        <v/>
      </c>
    </row>
    <row r="19">
      <c r="B19" s="2" t="inlineStr">
        <is>
          <t>資本金</t>
        </is>
      </c>
      <c r="C19" s="2" t="inlineStr">
        <is>
          <t>純資産</t>
        </is>
      </c>
      <c r="D19" s="5" t="n">
        <v>0</v>
      </c>
      <c r="E19" s="7">
        <f>SUMIFS('仕訳帳'!$G$4:$G$35,'仕訳帳'!$E$4:$E$35,$B19)</f>
        <v/>
      </c>
      <c r="F19" s="7">
        <f>SUMIFS('仕訳帳'!$J$4:$J$35,'仕訳帳'!$H$4:$H$35,$B19)</f>
        <v/>
      </c>
      <c r="G19" s="6">
        <f>D19-E19+F19</f>
        <v/>
      </c>
    </row>
    <row r="20">
      <c r="B20" s="2" t="inlineStr">
        <is>
          <t>繰越利益剰余金</t>
        </is>
      </c>
      <c r="C20" s="2" t="inlineStr">
        <is>
          <t>純資産</t>
        </is>
      </c>
      <c r="D20" s="5" t="n">
        <v>0</v>
      </c>
      <c r="E20" s="7">
        <f>SUMIFS('仕訳帳'!$G$4:$G$35,'仕訳帳'!$E$4:$E$35,$B20)</f>
        <v/>
      </c>
      <c r="F20" s="7">
        <f>SUMIFS('仕訳帳'!$J$4:$J$35,'仕訳帳'!$H$4:$H$35,$B20)</f>
        <v/>
      </c>
      <c r="G20" s="6">
        <f>D20+G35</f>
        <v/>
      </c>
    </row>
    <row r="21">
      <c r="B21" s="2" t="inlineStr">
        <is>
          <t>売上高</t>
        </is>
      </c>
      <c r="C21" s="2" t="inlineStr">
        <is>
          <t>収益</t>
        </is>
      </c>
      <c r="D21" s="5" t="n">
        <v>0</v>
      </c>
      <c r="E21" s="7">
        <f>SUMIFS('仕訳帳'!$G$4:$G$35,'仕訳帳'!$E$4:$E$35,$B21)</f>
        <v/>
      </c>
      <c r="F21" s="7">
        <f>SUMIFS('仕訳帳'!$J$4:$J$35,'仕訳帳'!$H$4:$H$35,$B21)</f>
        <v/>
      </c>
      <c r="G21" s="6">
        <f>D21-E21+F21</f>
        <v/>
      </c>
    </row>
    <row r="22">
      <c r="B22" s="2" t="inlineStr">
        <is>
          <t>受取利息</t>
        </is>
      </c>
      <c r="C22" s="2" t="inlineStr">
        <is>
          <t>収益</t>
        </is>
      </c>
      <c r="D22" s="5" t="n">
        <v>0</v>
      </c>
      <c r="E22" s="7">
        <f>SUMIFS('仕訳帳'!$G$4:$G$35,'仕訳帳'!$E$4:$E$35,$B22)</f>
        <v/>
      </c>
      <c r="F22" s="7">
        <f>SUMIFS('仕訳帳'!$J$4:$J$35,'仕訳帳'!$H$4:$H$35,$B22)</f>
        <v/>
      </c>
      <c r="G22" s="6">
        <f>D22-E22+F22</f>
        <v/>
      </c>
    </row>
    <row r="23">
      <c r="B23" s="2" t="inlineStr">
        <is>
          <t>売上原価</t>
        </is>
      </c>
      <c r="C23" s="2" t="inlineStr">
        <is>
          <t>費用</t>
        </is>
      </c>
      <c r="D23" s="5" t="n">
        <v>0</v>
      </c>
      <c r="E23" s="7">
        <f>SUMIFS('仕訳帳'!$G$4:$G$35,'仕訳帳'!$E$4:$E$35,$B23)</f>
        <v/>
      </c>
      <c r="F23" s="7">
        <f>SUMIFS('仕訳帳'!$J$4:$J$35,'仕訳帳'!$H$4:$H$35,$B23)</f>
        <v/>
      </c>
      <c r="G23" s="6">
        <f>D23+E23-F23</f>
        <v/>
      </c>
    </row>
    <row r="24">
      <c r="B24" s="2" t="inlineStr">
        <is>
          <t>役員報酬</t>
        </is>
      </c>
      <c r="C24" s="2" t="inlineStr">
        <is>
          <t>費用</t>
        </is>
      </c>
      <c r="D24" s="5" t="n">
        <v>0</v>
      </c>
      <c r="E24" s="7">
        <f>SUMIFS('仕訳帳'!$G$4:$G$35,'仕訳帳'!$E$4:$E$35,$B24)</f>
        <v/>
      </c>
      <c r="F24" s="7">
        <f>SUMIFS('仕訳帳'!$J$4:$J$35,'仕訳帳'!$H$4:$H$35,$B24)</f>
        <v/>
      </c>
      <c r="G24" s="6">
        <f>D24+E24-F24</f>
        <v/>
      </c>
    </row>
    <row r="25">
      <c r="B25" s="2" t="inlineStr">
        <is>
          <t>法定福利費</t>
        </is>
      </c>
      <c r="C25" s="2" t="inlineStr">
        <is>
          <t>費用</t>
        </is>
      </c>
      <c r="D25" s="5" t="n">
        <v>0</v>
      </c>
      <c r="E25" s="7">
        <f>SUMIFS('仕訳帳'!$G$4:$G$35,'仕訳帳'!$E$4:$E$35,$B25)</f>
        <v/>
      </c>
      <c r="F25" s="7">
        <f>SUMIFS('仕訳帳'!$J$4:$J$35,'仕訳帳'!$H$4:$H$35,$B25)</f>
        <v/>
      </c>
      <c r="G25" s="6">
        <f>D25+E25-F25</f>
        <v/>
      </c>
    </row>
    <row r="26">
      <c r="B26" s="2" t="inlineStr">
        <is>
          <t>広告宣伝費</t>
        </is>
      </c>
      <c r="C26" s="2" t="inlineStr">
        <is>
          <t>費用</t>
        </is>
      </c>
      <c r="D26" s="5" t="n">
        <v>0</v>
      </c>
      <c r="E26" s="7">
        <f>SUMIFS('仕訳帳'!$G$4:$G$35,'仕訳帳'!$E$4:$E$35,$B26)</f>
        <v/>
      </c>
      <c r="F26" s="7">
        <f>SUMIFS('仕訳帳'!$J$4:$J$35,'仕訳帳'!$H$4:$H$35,$B26)</f>
        <v/>
      </c>
      <c r="G26" s="6">
        <f>D26+E26-F26</f>
        <v/>
      </c>
    </row>
    <row r="27">
      <c r="B27" s="2" t="inlineStr">
        <is>
          <t>消耗品費</t>
        </is>
      </c>
      <c r="C27" s="2" t="inlineStr">
        <is>
          <t>費用</t>
        </is>
      </c>
      <c r="D27" s="5" t="n">
        <v>0</v>
      </c>
      <c r="E27" s="7">
        <f>SUMIFS('仕訳帳'!$G$4:$G$35,'仕訳帳'!$E$4:$E$35,$B27)</f>
        <v/>
      </c>
      <c r="F27" s="7">
        <f>SUMIFS('仕訳帳'!$J$4:$J$35,'仕訳帳'!$H$4:$H$35,$B27)</f>
        <v/>
      </c>
      <c r="G27" s="6">
        <f>D27+E27-F27</f>
        <v/>
      </c>
    </row>
    <row r="28">
      <c r="B28" s="2" t="inlineStr">
        <is>
          <t>減価償却費</t>
        </is>
      </c>
      <c r="C28" s="2" t="inlineStr">
        <is>
          <t>費用</t>
        </is>
      </c>
      <c r="D28" s="5" t="n">
        <v>0</v>
      </c>
      <c r="E28" s="7">
        <f>SUMIFS('仕訳帳'!$G$4:$G$35,'仕訳帳'!$E$4:$E$35,$B28)</f>
        <v/>
      </c>
      <c r="F28" s="7">
        <f>SUMIFS('仕訳帳'!$J$4:$J$35,'仕訳帳'!$H$4:$H$35,$B28)</f>
        <v/>
      </c>
      <c r="G28" s="6">
        <f>D28+E28-F28</f>
        <v/>
      </c>
    </row>
    <row r="29">
      <c r="B29" s="2" t="inlineStr">
        <is>
          <t>支払利息</t>
        </is>
      </c>
      <c r="C29" s="2" t="inlineStr">
        <is>
          <t>費用</t>
        </is>
      </c>
      <c r="D29" s="5" t="n">
        <v>0</v>
      </c>
      <c r="E29" s="7">
        <f>SUMIFS('仕訳帳'!$G$4:$G$35,'仕訳帳'!$E$4:$E$35,$B29)</f>
        <v/>
      </c>
      <c r="F29" s="7">
        <f>SUMIFS('仕訳帳'!$J$4:$J$35,'仕訳帳'!$H$4:$H$35,$B29)</f>
        <v/>
      </c>
      <c r="G29" s="6">
        <f>D29+E29-F29</f>
        <v/>
      </c>
    </row>
    <row r="30">
      <c r="B30" s="2" t="inlineStr">
        <is>
          <t>創立費</t>
        </is>
      </c>
      <c r="C30" s="2" t="inlineStr">
        <is>
          <t>費用</t>
        </is>
      </c>
      <c r="D30" s="5" t="n">
        <v>0</v>
      </c>
      <c r="E30" s="7">
        <f>SUMIFS('仕訳帳'!$G$4:$G$35,'仕訳帳'!$E$4:$E$35,$B30)</f>
        <v/>
      </c>
      <c r="F30" s="7">
        <f>SUMIFS('仕訳帳'!$J$4:$J$35,'仕訳帳'!$H$4:$H$35,$B30)</f>
        <v/>
      </c>
      <c r="G30" s="6">
        <f>D30+E30-F30</f>
        <v/>
      </c>
    </row>
    <row r="31">
      <c r="B31" s="2" t="inlineStr">
        <is>
          <t>法人税等</t>
        </is>
      </c>
      <c r="C31" s="2" t="inlineStr">
        <is>
          <t>費用</t>
        </is>
      </c>
      <c r="D31" s="5" t="n">
        <v>0</v>
      </c>
      <c r="E31" s="7">
        <f>SUMIFS('仕訳帳'!$G$4:$G$35,'仕訳帳'!$E$4:$E$35,$B31)</f>
        <v/>
      </c>
      <c r="F31" s="7">
        <f>SUMIFS('仕訳帳'!$J$4:$J$35,'仕訳帳'!$H$4:$H$35,$B31)</f>
        <v/>
      </c>
      <c r="G31" s="6">
        <f>D31+E31-F31</f>
        <v/>
      </c>
    </row>
    <row r="33">
      <c r="B33" s="8" t="inlineStr">
        <is>
          <t>税引前当期純利益</t>
        </is>
      </c>
      <c r="G33" s="9">
        <f>SUMIFS($G$4:$G$31,$C$4:$C$31,"収益")-SUMIFS($G$4:$G$31,$C$4:$C$31,"費用")+G31</f>
        <v/>
      </c>
    </row>
    <row r="34">
      <c r="B34" s="2" t="inlineStr">
        <is>
          <t>法人税等</t>
        </is>
      </c>
      <c r="G34" s="6">
        <f>G31</f>
        <v/>
      </c>
    </row>
    <row r="35">
      <c r="B35" s="8" t="inlineStr">
        <is>
          <t>当期純利益</t>
        </is>
      </c>
      <c r="G35" s="9">
        <f>G33-G34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AC58"/>
  <sheetViews>
    <sheetView workbookViewId="0">
      <pane xSplit="6" ySplit="3" topLeftCell="G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.5" customWidth="1" min="1" max="1"/>
    <col width="18" customWidth="1" min="2" max="2"/>
    <col width="11" customWidth="1" min="3" max="3"/>
    <col width="11" customWidth="1" min="4" max="4"/>
    <col width="11" customWidth="1" min="5" max="5"/>
    <col width="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2" customWidth="1" min="26" max="26"/>
    <col width="12" customWidth="1" min="27" max="27"/>
    <col width="2" customWidth="1" min="28" max="28"/>
    <col width="34" customWidth="1" min="29" max="29"/>
  </cols>
  <sheetData>
    <row r="1">
      <c r="B1" s="1" t="inlineStr">
        <is>
          <t>【CF精算表】財務諸表ストーリー版 No01〜No22（Excel 版の CF 精算表と同じ組み立て。単位: 万円）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3" t="n"/>
      <c r="AA1" s="3" t="n"/>
      <c r="AB1" s="3" t="n"/>
      <c r="AC1" s="3" t="n"/>
    </row>
    <row r="2">
      <c r="G2" s="10" t="inlineStr">
        <is>
          <t>営業活動（小計の上）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inlineStr">
        <is>
          <t>小計の下</t>
        </is>
      </c>
      <c r="Q2" s="11" t="inlineStr">
        <is>
          <t>投資活動</t>
        </is>
      </c>
      <c r="R2" s="11" t="n"/>
      <c r="S2" s="11" t="n"/>
      <c r="T2" s="12" t="inlineStr">
        <is>
          <t>財務活動</t>
        </is>
      </c>
      <c r="U2" s="12" t="n"/>
      <c r="V2" s="12" t="n"/>
      <c r="W2" s="12" t="n"/>
      <c r="X2" s="12" t="n"/>
      <c r="Y2" s="8" t="inlineStr">
        <is>
          <t>現金</t>
        </is>
      </c>
    </row>
    <row r="3" ht="42" customHeight="1">
      <c r="B3" s="13" t="inlineStr">
        <is>
          <t>科目名</t>
        </is>
      </c>
      <c r="C3" s="13" t="inlineStr">
        <is>
          <t>期首残高</t>
        </is>
      </c>
      <c r="D3" s="13" t="inlineStr">
        <is>
          <t>期末残高</t>
        </is>
      </c>
      <c r="E3" s="13" t="inlineStr">
        <is>
          <t>増減</t>
        </is>
      </c>
      <c r="G3" s="14" t="inlineStr">
        <is>
          <t>税引前当期純利益</t>
        </is>
      </c>
      <c r="H3" s="15" t="inlineStr">
        <is>
          <t>減価償却費</t>
        </is>
      </c>
      <c r="I3" s="14" t="inlineStr">
        <is>
          <t>創立費</t>
        </is>
      </c>
      <c r="J3" s="15" t="inlineStr">
        <is>
          <t>受取利息</t>
        </is>
      </c>
      <c r="K3" s="15" t="inlineStr">
        <is>
          <t>支払利息</t>
        </is>
      </c>
      <c r="L3" s="15" t="inlineStr">
        <is>
          <t>売上債権の増減</t>
        </is>
      </c>
      <c r="M3" s="15" t="inlineStr">
        <is>
          <t>棚卸資産の増減</t>
        </is>
      </c>
      <c r="N3" s="15" t="inlineStr">
        <is>
          <t>仕入債務の増減</t>
        </is>
      </c>
      <c r="O3" s="15" t="inlineStr">
        <is>
          <t>その他負債の増減</t>
        </is>
      </c>
      <c r="P3" s="15" t="inlineStr">
        <is>
          <t>法人税等の支払額</t>
        </is>
      </c>
      <c r="Q3" s="16" t="inlineStr">
        <is>
          <t>固定資産の取得支出</t>
        </is>
      </c>
      <c r="R3" s="16" t="inlineStr">
        <is>
          <t>貸付による支出</t>
        </is>
      </c>
      <c r="S3" s="16" t="inlineStr">
        <is>
          <t>貸付金の回収による収入</t>
        </is>
      </c>
      <c r="T3" s="17" t="inlineStr">
        <is>
          <t>株式発行による収入</t>
        </is>
      </c>
      <c r="U3" s="17" t="inlineStr">
        <is>
          <t>短期借入による収入</t>
        </is>
      </c>
      <c r="V3" s="17" t="inlineStr">
        <is>
          <t>短期借入の返済支出</t>
        </is>
      </c>
      <c r="W3" s="17" t="inlineStr">
        <is>
          <t>長期借入による収入</t>
        </is>
      </c>
      <c r="X3" s="17" t="inlineStr">
        <is>
          <t>長期借入の返済支出</t>
        </is>
      </c>
      <c r="Y3" s="18" t="inlineStr">
        <is>
          <t>現金振替</t>
        </is>
      </c>
      <c r="AA3" s="13" t="inlineStr">
        <is>
          <t>合計</t>
        </is>
      </c>
      <c r="AC3" s="13" t="inlineStr">
        <is>
          <t>キャッシュ・フロー計算書の行</t>
        </is>
      </c>
    </row>
    <row r="4">
      <c r="B4" s="2" t="inlineStr">
        <is>
          <t>現金及び預金</t>
        </is>
      </c>
      <c r="C4" s="7">
        <f>IFERROR(INDEX('残高試算表'!$D$1:$D$200,MATCH($B4,'残高試算表'!$B$1:$B$200,0)),0)</f>
        <v/>
      </c>
      <c r="D4" s="7">
        <f>IFERROR(INDEX('残高試算表'!$G$1:$G$200,MATCH($B4,'残高試算表'!$B$1:$B$200,0)),0)</f>
        <v/>
      </c>
      <c r="E4" s="6">
        <f>D4-C4</f>
        <v/>
      </c>
      <c r="Y4" s="6">
        <f>E4</f>
        <v/>
      </c>
      <c r="AA4" s="19">
        <f>E4-SUM(G4:Y4)</f>
        <v/>
      </c>
    </row>
    <row r="5">
      <c r="B5" s="2" t="inlineStr">
        <is>
          <t>売掛金</t>
        </is>
      </c>
      <c r="C5" s="7">
        <f>IFERROR(INDEX('残高試算表'!$D$1:$D$200,MATCH($B5,'残高試算表'!$B$1:$B$200,0)),0)</f>
        <v/>
      </c>
      <c r="D5" s="7">
        <f>IFERROR(INDEX('残高試算表'!$G$1:$G$200,MATCH($B5,'残高試算表'!$B$1:$B$200,0)),0)</f>
        <v/>
      </c>
      <c r="E5" s="6">
        <f>D5-C5</f>
        <v/>
      </c>
      <c r="L5" s="6">
        <f>E5</f>
        <v/>
      </c>
      <c r="AA5" s="19">
        <f>E5-SUM(G5:Y5)</f>
        <v/>
      </c>
    </row>
    <row r="6">
      <c r="B6" s="2" t="inlineStr">
        <is>
          <t>商品</t>
        </is>
      </c>
      <c r="C6" s="7">
        <f>IFERROR(INDEX('残高試算表'!$D$1:$D$200,MATCH($B6,'残高試算表'!$B$1:$B$200,0)),0)</f>
        <v/>
      </c>
      <c r="D6" s="7">
        <f>IFERROR(INDEX('残高試算表'!$G$1:$G$200,MATCH($B6,'残高試算表'!$B$1:$B$200,0)),0)</f>
        <v/>
      </c>
      <c r="E6" s="6">
        <f>D6-C6</f>
        <v/>
      </c>
      <c r="M6" s="6">
        <f>E6</f>
        <v/>
      </c>
      <c r="AA6" s="19">
        <f>E6-SUM(G6:Y6)</f>
        <v/>
      </c>
    </row>
    <row r="7">
      <c r="B7" s="2" t="inlineStr">
        <is>
          <t>前払費用</t>
        </is>
      </c>
      <c r="C7" s="7">
        <f>IFERROR(INDEX('残高試算表'!$D$1:$D$200,MATCH($B7,'残高試算表'!$B$1:$B$200,0)),0)</f>
        <v/>
      </c>
      <c r="D7" s="7">
        <f>IFERROR(INDEX('残高試算表'!$G$1:$G$200,MATCH($B7,'残高試算表'!$B$1:$B$200,0)),0)</f>
        <v/>
      </c>
      <c r="E7" s="6">
        <f>D7-C7</f>
        <v/>
      </c>
      <c r="K7" s="6">
        <f>E7</f>
        <v/>
      </c>
      <c r="AA7" s="19">
        <f>E7-SUM(G7:Y7)</f>
        <v/>
      </c>
    </row>
    <row r="8">
      <c r="B8" s="2" t="inlineStr">
        <is>
          <t>建物</t>
        </is>
      </c>
      <c r="C8" s="7">
        <f>IFERROR(INDEX('残高試算表'!$D$1:$D$200,MATCH($B8,'残高試算表'!$B$1:$B$200,0)),0)</f>
        <v/>
      </c>
      <c r="D8" s="7">
        <f>IFERROR(INDEX('残高試算表'!$G$1:$G$200,MATCH($B8,'残高試算表'!$B$1:$B$200,0)),0)</f>
        <v/>
      </c>
      <c r="E8" s="6">
        <f>D8-C8</f>
        <v/>
      </c>
      <c r="Q8" s="7">
        <f>SUMIFS('仕訳帳'!$G$4:$G$35,'仕訳帳'!$E$4:$E$35,$B8,'仕訳帳'!$I$4:$I$35,Q$3)-SUMIFS('仕訳帳'!$J$4:$J$35,'仕訳帳'!$H$4:$H$35,$B8,'仕訳帳'!$F$4:$F$35,Q$3)</f>
        <v/>
      </c>
      <c r="AA8" s="19">
        <f>E8-SUM(G8:Y8)</f>
        <v/>
      </c>
    </row>
    <row r="9">
      <c r="B9" s="2" t="inlineStr">
        <is>
          <t>工具器具備品</t>
        </is>
      </c>
      <c r="C9" s="7">
        <f>IFERROR(INDEX('残高試算表'!$D$1:$D$200,MATCH($B9,'残高試算表'!$B$1:$B$200,0)),0)</f>
        <v/>
      </c>
      <c r="D9" s="7">
        <f>IFERROR(INDEX('残高試算表'!$G$1:$G$200,MATCH($B9,'残高試算表'!$B$1:$B$200,0)),0)</f>
        <v/>
      </c>
      <c r="E9" s="6">
        <f>D9-C9</f>
        <v/>
      </c>
      <c r="Q9" s="7">
        <f>SUMIFS('仕訳帳'!$G$4:$G$35,'仕訳帳'!$E$4:$E$35,$B9,'仕訳帳'!$I$4:$I$35,Q$3)-SUMIFS('仕訳帳'!$J$4:$J$35,'仕訳帳'!$H$4:$H$35,$B9,'仕訳帳'!$F$4:$F$35,Q$3)</f>
        <v/>
      </c>
      <c r="AA9" s="19">
        <f>E9-SUM(G9:Y9)</f>
        <v/>
      </c>
    </row>
    <row r="10">
      <c r="B10" s="2" t="inlineStr">
        <is>
          <t>車両運搬具</t>
        </is>
      </c>
      <c r="C10" s="7">
        <f>IFERROR(INDEX('残高試算表'!$D$1:$D$200,MATCH($B10,'残高試算表'!$B$1:$B$200,0)),0)</f>
        <v/>
      </c>
      <c r="D10" s="7">
        <f>IFERROR(INDEX('残高試算表'!$G$1:$G$200,MATCH($B10,'残高試算表'!$B$1:$B$200,0)),0)</f>
        <v/>
      </c>
      <c r="E10" s="6">
        <f>D10-C10</f>
        <v/>
      </c>
      <c r="Q10" s="7">
        <f>SUMIFS('仕訳帳'!$G$4:$G$35,'仕訳帳'!$E$4:$E$35,$B10,'仕訳帳'!$I$4:$I$35,Q$3)-SUMIFS('仕訳帳'!$J$4:$J$35,'仕訳帳'!$H$4:$H$35,$B10,'仕訳帳'!$F$4:$F$35,Q$3)</f>
        <v/>
      </c>
      <c r="AA10" s="19">
        <f>E10-SUM(G10:Y10)</f>
        <v/>
      </c>
    </row>
    <row r="11">
      <c r="B11" s="2" t="inlineStr">
        <is>
          <t>減価償却累計額</t>
        </is>
      </c>
      <c r="C11" s="7">
        <f>IFERROR(INDEX('残高試算表'!$D$1:$D$200,MATCH($B11,'残高試算表'!$B$1:$B$200,0)),0)</f>
        <v/>
      </c>
      <c r="D11" s="7">
        <f>IFERROR(INDEX('残高試算表'!$G$1:$G$200,MATCH($B11,'残高試算表'!$B$1:$B$200,0)),0)</f>
        <v/>
      </c>
      <c r="E11" s="6">
        <f>D11-C11</f>
        <v/>
      </c>
      <c r="H11" s="6">
        <f>E11</f>
        <v/>
      </c>
      <c r="AA11" s="19">
        <f>E11-SUM(G11:Y11)</f>
        <v/>
      </c>
    </row>
    <row r="12">
      <c r="B12" s="2" t="inlineStr">
        <is>
          <t>長期貸付金</t>
        </is>
      </c>
      <c r="C12" s="7">
        <f>IFERROR(INDEX('残高試算表'!$D$1:$D$200,MATCH($B12,'残高試算表'!$B$1:$B$200,0)),0)</f>
        <v/>
      </c>
      <c r="D12" s="7">
        <f>IFERROR(INDEX('残高試算表'!$G$1:$G$200,MATCH($B12,'残高試算表'!$B$1:$B$200,0)),0)</f>
        <v/>
      </c>
      <c r="E12" s="6">
        <f>D12-C12</f>
        <v/>
      </c>
      <c r="R12" s="7">
        <f>SUMIFS('仕訳帳'!$G$4:$G$35,'仕訳帳'!$E$4:$E$35,$B12,'仕訳帳'!$I$4:$I$35,R$3)-SUMIFS('仕訳帳'!$J$4:$J$35,'仕訳帳'!$H$4:$H$35,$B12,'仕訳帳'!$F$4:$F$35,R$3)</f>
        <v/>
      </c>
      <c r="S12" s="7">
        <f>SUMIFS('仕訳帳'!$G$4:$G$35,'仕訳帳'!$E$4:$E$35,$B12,'仕訳帳'!$I$4:$I$35,S$3)-SUMIFS('仕訳帳'!$J$4:$J$35,'仕訳帳'!$H$4:$H$35,$B12,'仕訳帳'!$F$4:$F$35,S$3)</f>
        <v/>
      </c>
      <c r="AA12" s="19">
        <f>E12-SUM(G12:Y12)</f>
        <v/>
      </c>
    </row>
    <row r="13">
      <c r="AA13" s="19">
        <f>E13-SUM(G13:Y13)</f>
        <v/>
      </c>
    </row>
    <row r="14">
      <c r="B14" s="2" t="inlineStr">
        <is>
          <t>買掛金</t>
        </is>
      </c>
      <c r="C14" s="7">
        <f>IFERROR(INDEX('残高試算表'!$D$1:$D$200,MATCH($B14,'残高試算表'!$B$1:$B$200,0)),0)</f>
        <v/>
      </c>
      <c r="D14" s="7">
        <f>IFERROR(INDEX('残高試算表'!$G$1:$G$200,MATCH($B14,'残高試算表'!$B$1:$B$200,0)),0)</f>
        <v/>
      </c>
      <c r="E14" s="6">
        <f>C14-D14</f>
        <v/>
      </c>
      <c r="N14" s="6">
        <f>E14</f>
        <v/>
      </c>
      <c r="AA14" s="19">
        <f>E14-SUM(G14:Y14)</f>
        <v/>
      </c>
    </row>
    <row r="15">
      <c r="B15" s="2" t="inlineStr">
        <is>
          <t>短期借入金</t>
        </is>
      </c>
      <c r="C15" s="7">
        <f>IFERROR(INDEX('残高試算表'!$D$1:$D$200,MATCH($B15,'残高試算表'!$B$1:$B$200,0)),0)</f>
        <v/>
      </c>
      <c r="D15" s="7">
        <f>IFERROR(INDEX('残高試算表'!$G$1:$G$200,MATCH($B15,'残高試算表'!$B$1:$B$200,0)),0)</f>
        <v/>
      </c>
      <c r="E15" s="6">
        <f>C15-D15</f>
        <v/>
      </c>
      <c r="U15" s="7">
        <f>SUMIFS('仕訳帳'!$G$4:$G$35,'仕訳帳'!$E$4:$E$35,$B15,'仕訳帳'!$I$4:$I$35,U$3)-SUMIFS('仕訳帳'!$J$4:$J$35,'仕訳帳'!$H$4:$H$35,$B15,'仕訳帳'!$F$4:$F$35,U$3)</f>
        <v/>
      </c>
      <c r="V15" s="7">
        <f>SUMIFS('仕訳帳'!$G$4:$G$35,'仕訳帳'!$E$4:$E$35,$B15,'仕訳帳'!$I$4:$I$35,V$3)-SUMIFS('仕訳帳'!$J$4:$J$35,'仕訳帳'!$H$4:$H$35,$B15,'仕訳帳'!$F$4:$F$35,V$3)</f>
        <v/>
      </c>
      <c r="AA15" s="19">
        <f>E15-SUM(G15:Y15)</f>
        <v/>
      </c>
    </row>
    <row r="16">
      <c r="B16" s="2" t="inlineStr">
        <is>
          <t>預り金</t>
        </is>
      </c>
      <c r="C16" s="7">
        <f>IFERROR(INDEX('残高試算表'!$D$1:$D$200,MATCH($B16,'残高試算表'!$B$1:$B$200,0)),0)</f>
        <v/>
      </c>
      <c r="D16" s="7">
        <f>IFERROR(INDEX('残高試算表'!$G$1:$G$200,MATCH($B16,'残高試算表'!$B$1:$B$200,0)),0)</f>
        <v/>
      </c>
      <c r="E16" s="6">
        <f>C16-D16</f>
        <v/>
      </c>
      <c r="O16" s="6">
        <f>E16</f>
        <v/>
      </c>
      <c r="AA16" s="19">
        <f>E16-SUM(G16:Y16)</f>
        <v/>
      </c>
    </row>
    <row r="17">
      <c r="B17" s="2" t="inlineStr">
        <is>
          <t>前受収益</t>
        </is>
      </c>
      <c r="C17" s="7">
        <f>IFERROR(INDEX('残高試算表'!$D$1:$D$200,MATCH($B17,'残高試算表'!$B$1:$B$200,0)),0)</f>
        <v/>
      </c>
      <c r="D17" s="7">
        <f>IFERROR(INDEX('残高試算表'!$G$1:$G$200,MATCH($B17,'残高試算表'!$B$1:$B$200,0)),0)</f>
        <v/>
      </c>
      <c r="E17" s="6">
        <f>C17-D17</f>
        <v/>
      </c>
      <c r="J17" s="6">
        <f>E17</f>
        <v/>
      </c>
      <c r="AA17" s="19">
        <f>E17-SUM(G17:Y17)</f>
        <v/>
      </c>
    </row>
    <row r="18">
      <c r="B18" s="2" t="inlineStr">
        <is>
          <t>未払法人税等</t>
        </is>
      </c>
      <c r="C18" s="7">
        <f>IFERROR(INDEX('残高試算表'!$D$1:$D$200,MATCH($B18,'残高試算表'!$B$1:$B$200,0)),0)</f>
        <v/>
      </c>
      <c r="D18" s="7">
        <f>IFERROR(INDEX('残高試算表'!$G$1:$G$200,MATCH($B18,'残高試算表'!$B$1:$B$200,0)),0)</f>
        <v/>
      </c>
      <c r="E18" s="6">
        <f>C18-D18</f>
        <v/>
      </c>
      <c r="P18" s="6">
        <f>E18</f>
        <v/>
      </c>
      <c r="AA18" s="19">
        <f>E18-SUM(G18:Y18)</f>
        <v/>
      </c>
    </row>
    <row r="19">
      <c r="B19" s="2" t="inlineStr">
        <is>
          <t>長期借入金</t>
        </is>
      </c>
      <c r="C19" s="7">
        <f>IFERROR(INDEX('残高試算表'!$D$1:$D$200,MATCH($B19,'残高試算表'!$B$1:$B$200,0)),0)</f>
        <v/>
      </c>
      <c r="D19" s="7">
        <f>IFERROR(INDEX('残高試算表'!$G$1:$G$200,MATCH($B19,'残高試算表'!$B$1:$B$200,0)),0)</f>
        <v/>
      </c>
      <c r="E19" s="6">
        <f>C19-D19</f>
        <v/>
      </c>
      <c r="W19" s="7">
        <f>SUMIFS('仕訳帳'!$G$4:$G$35,'仕訳帳'!$E$4:$E$35,$B19,'仕訳帳'!$I$4:$I$35,W$3)-SUMIFS('仕訳帳'!$J$4:$J$35,'仕訳帳'!$H$4:$H$35,$B19,'仕訳帳'!$F$4:$F$35,W$3)</f>
        <v/>
      </c>
      <c r="X19" s="7">
        <f>SUMIFS('仕訳帳'!$G$4:$G$35,'仕訳帳'!$E$4:$E$35,$B19,'仕訳帳'!$I$4:$I$35,X$3)-SUMIFS('仕訳帳'!$J$4:$J$35,'仕訳帳'!$H$4:$H$35,$B19,'仕訳帳'!$F$4:$F$35,X$3)</f>
        <v/>
      </c>
      <c r="AA19" s="19">
        <f>E19-SUM(G19:Y19)</f>
        <v/>
      </c>
    </row>
    <row r="20">
      <c r="B20" s="2" t="inlineStr">
        <is>
          <t>資本金</t>
        </is>
      </c>
      <c r="C20" s="7">
        <f>IFERROR(INDEX('残高試算表'!$D$1:$D$200,MATCH($B20,'残高試算表'!$B$1:$B$200,0)),0)</f>
        <v/>
      </c>
      <c r="D20" s="7">
        <f>IFERROR(INDEX('残高試算表'!$G$1:$G$200,MATCH($B20,'残高試算表'!$B$1:$B$200,0)),0)</f>
        <v/>
      </c>
      <c r="E20" s="6">
        <f>C20-D20</f>
        <v/>
      </c>
      <c r="T20" s="7">
        <f>SUMIFS('仕訳帳'!$G$4:$G$35,'仕訳帳'!$E$4:$E$35,$B20,'仕訳帳'!$I$4:$I$35,T$3)-SUMIFS('仕訳帳'!$J$4:$J$35,'仕訳帳'!$H$4:$H$35,$B20,'仕訳帳'!$F$4:$F$35,T$3)</f>
        <v/>
      </c>
      <c r="AA20" s="19">
        <f>E20-SUM(G20:Y20)</f>
        <v/>
      </c>
    </row>
    <row r="21">
      <c r="B21" s="2" t="inlineStr">
        <is>
          <t>繰越利益剰余金</t>
        </is>
      </c>
      <c r="C21" s="7">
        <f>IFERROR(INDEX('残高試算表'!$D$1:$D$200,MATCH($B21,'残高試算表'!$B$1:$B$200,0)),0)</f>
        <v/>
      </c>
      <c r="D21" s="7">
        <f>IFERROR(INDEX('残高試算表'!$G$1:$G$200,MATCH($B21,'残高試算表'!$B$1:$B$200,0)),0)</f>
        <v/>
      </c>
      <c r="E21" s="6">
        <f>C21-D21</f>
        <v/>
      </c>
      <c r="G21" s="20">
        <f>-'残高試算表'!$G$33</f>
        <v/>
      </c>
      <c r="P21" s="20">
        <f>'残高試算表'!$G$31</f>
        <v/>
      </c>
      <c r="AA21" s="19">
        <f>E21-SUM(G21:Y21)</f>
        <v/>
      </c>
    </row>
    <row r="23">
      <c r="B23" s="8" t="inlineStr">
        <is>
          <t>check</t>
        </is>
      </c>
      <c r="C23" s="21">
        <f>SUM(C4:C12)-SUM(C14:C21)</f>
        <v/>
      </c>
      <c r="D23" s="21">
        <f>SUM(D4:D12)-SUM(D14:D21)</f>
        <v/>
      </c>
      <c r="E23" s="21">
        <f>SUM(E4:E22)</f>
        <v/>
      </c>
      <c r="G23" s="21">
        <f>SUM(G4:G22)</f>
        <v/>
      </c>
      <c r="H23" s="21">
        <f>SUM(H4:H22)</f>
        <v/>
      </c>
      <c r="I23" s="21">
        <f>SUM(I4:I22)</f>
        <v/>
      </c>
      <c r="J23" s="21">
        <f>SUM(J4:J22)</f>
        <v/>
      </c>
      <c r="K23" s="21">
        <f>SUM(K4:K22)</f>
        <v/>
      </c>
      <c r="L23" s="21">
        <f>SUM(L4:L22)</f>
        <v/>
      </c>
      <c r="M23" s="21">
        <f>SUM(M4:M22)</f>
        <v/>
      </c>
      <c r="N23" s="21">
        <f>SUM(N4:N22)</f>
        <v/>
      </c>
      <c r="O23" s="21">
        <f>SUM(O4:O22)</f>
        <v/>
      </c>
      <c r="P23" s="21">
        <f>SUM(P4:P22)</f>
        <v/>
      </c>
      <c r="Q23" s="21">
        <f>SUM(Q4:Q22)</f>
        <v/>
      </c>
      <c r="R23" s="21">
        <f>SUM(R4:R22)</f>
        <v/>
      </c>
      <c r="S23" s="21">
        <f>SUM(S4:S22)</f>
        <v/>
      </c>
      <c r="T23" s="21">
        <f>SUM(T4:T22)</f>
        <v/>
      </c>
      <c r="U23" s="21">
        <f>SUM(U4:U22)</f>
        <v/>
      </c>
      <c r="V23" s="21">
        <f>SUM(V4:V22)</f>
        <v/>
      </c>
      <c r="W23" s="21">
        <f>SUM(W4:W22)</f>
        <v/>
      </c>
      <c r="X23" s="21">
        <f>SUM(X4:X22)</f>
        <v/>
      </c>
      <c r="Y23" s="21">
        <f>SUM(Y4:Y22)</f>
        <v/>
      </c>
      <c r="AA23" s="21">
        <f>SUM(AA4:AA22)</f>
        <v/>
      </c>
    </row>
    <row r="25">
      <c r="G25" s="8" t="inlineStr">
        <is>
          <t>税引前当期純利益</t>
        </is>
      </c>
      <c r="H25" s="8" t="inlineStr">
        <is>
          <t>減価償却費</t>
        </is>
      </c>
      <c r="I25" s="8" t="inlineStr">
        <is>
          <t>創立費</t>
        </is>
      </c>
      <c r="J25" s="8" t="inlineStr">
        <is>
          <t>受取利息</t>
        </is>
      </c>
      <c r="K25" s="8" t="inlineStr">
        <is>
          <t>支払利息</t>
        </is>
      </c>
      <c r="P25" s="8" t="inlineStr">
        <is>
          <t>法人税等</t>
        </is>
      </c>
    </row>
    <row r="26">
      <c r="E26" s="22" t="inlineStr">
        <is>
          <t>PL計上額</t>
        </is>
      </c>
      <c r="G26" s="7">
        <f>IFERROR(INDEX('残高試算表'!$G$1:$G$200,MATCH(G25,'残高試算表'!$B$1:$B$200,0)),0)</f>
        <v/>
      </c>
      <c r="H26" s="7">
        <f>IFERROR(INDEX('残高試算表'!$G$1:$G$200,MATCH(H25,'残高試算表'!$B$1:$B$200,0)),0)</f>
        <v/>
      </c>
      <c r="I26" s="7">
        <f>IFERROR(INDEX('残高試算表'!$G$1:$G$200,MATCH(I25,'残高試算表'!$B$1:$B$200,0)),0)</f>
        <v/>
      </c>
      <c r="J26" s="7">
        <f>IFERROR(INDEX('残高試算表'!$G$1:$G$200,MATCH(J25,'残高試算表'!$B$1:$B$200,0)),0)</f>
        <v/>
      </c>
      <c r="K26" s="7">
        <f>IFERROR(INDEX('残高試算表'!$G$1:$G$200,MATCH(K25,'残高試算表'!$B$1:$B$200,0)),0)</f>
        <v/>
      </c>
      <c r="P26" s="7">
        <f>IFERROR(INDEX('残高試算表'!$G$1:$G$200,MATCH(P25,'残高試算表'!$B$1:$B$200,0)),0)</f>
        <v/>
      </c>
    </row>
    <row r="27">
      <c r="E27" s="22" t="inlineStr">
        <is>
          <t>Check</t>
        </is>
      </c>
      <c r="G27" s="23">
        <f>G26+G23</f>
        <v/>
      </c>
    </row>
    <row r="29">
      <c r="G29" s="6">
        <f>G26</f>
        <v/>
      </c>
      <c r="AA29" s="6">
        <f>SUM(G29:Y29)</f>
        <v/>
      </c>
      <c r="AC29" s="24" t="inlineStr">
        <is>
          <t>税引前当期純利益</t>
        </is>
      </c>
    </row>
    <row r="30">
      <c r="H30" s="6">
        <f>H26</f>
        <v/>
      </c>
      <c r="AA30" s="6">
        <f>SUM(G30:Y30)</f>
        <v/>
      </c>
      <c r="AC30" s="24" t="inlineStr">
        <is>
          <t>減価償却費</t>
        </is>
      </c>
    </row>
    <row r="31">
      <c r="I31" s="6">
        <f>I26</f>
        <v/>
      </c>
      <c r="AA31" s="6">
        <f>SUM(G31:Y31)</f>
        <v/>
      </c>
      <c r="AC31" s="24" t="inlineStr">
        <is>
          <t>創立費</t>
        </is>
      </c>
    </row>
    <row r="32">
      <c r="J32" s="6">
        <f>J26*-1</f>
        <v/>
      </c>
      <c r="AA32" s="6">
        <f>SUM(G32:Y32)</f>
        <v/>
      </c>
      <c r="AC32" s="24" t="inlineStr">
        <is>
          <t>受取利息</t>
        </is>
      </c>
    </row>
    <row r="33">
      <c r="K33" s="6">
        <f>K26</f>
        <v/>
      </c>
      <c r="AA33" s="6">
        <f>SUM(G33:Y33)</f>
        <v/>
      </c>
      <c r="AC33" s="24" t="inlineStr">
        <is>
          <t>支払利息</t>
        </is>
      </c>
    </row>
    <row r="34">
      <c r="L34" s="6">
        <f>IF(L$3=$AC34,L$23*-1,0)</f>
        <v/>
      </c>
      <c r="M34" s="6">
        <f>IF(M$3=$AC34,M$23*-1,0)</f>
        <v/>
      </c>
      <c r="N34" s="6">
        <f>IF(N$3=$AC34,N$23*-1,0)</f>
        <v/>
      </c>
      <c r="O34" s="6">
        <f>IF(O$3=$AC34,O$23*-1,0)</f>
        <v/>
      </c>
      <c r="P34" s="6">
        <f>IF(P$3=$AC34,P$23*-1,0)</f>
        <v/>
      </c>
      <c r="AA34" s="6">
        <f>SUM(G34:Y34)</f>
        <v/>
      </c>
      <c r="AC34" s="24" t="inlineStr">
        <is>
          <t>売上債権の増減</t>
        </is>
      </c>
    </row>
    <row r="35">
      <c r="L35" s="6">
        <f>IF(L$3=$AC35,L$23*-1,0)</f>
        <v/>
      </c>
      <c r="M35" s="6">
        <f>IF(M$3=$AC35,M$23*-1,0)</f>
        <v/>
      </c>
      <c r="N35" s="6">
        <f>IF(N$3=$AC35,N$23*-1,0)</f>
        <v/>
      </c>
      <c r="O35" s="6">
        <f>IF(O$3=$AC35,O$23*-1,0)</f>
        <v/>
      </c>
      <c r="P35" s="6">
        <f>IF(P$3=$AC35,P$23*-1,0)</f>
        <v/>
      </c>
      <c r="AA35" s="6">
        <f>SUM(G35:Y35)</f>
        <v/>
      </c>
      <c r="AC35" s="24" t="inlineStr">
        <is>
          <t>棚卸資産の増減</t>
        </is>
      </c>
    </row>
    <row r="36">
      <c r="L36" s="6">
        <f>IF(L$3=$AC36,L$23*-1,0)</f>
        <v/>
      </c>
      <c r="M36" s="6">
        <f>IF(M$3=$AC36,M$23*-1,0)</f>
        <v/>
      </c>
      <c r="N36" s="6">
        <f>IF(N$3=$AC36,N$23*-1,0)</f>
        <v/>
      </c>
      <c r="O36" s="6">
        <f>IF(O$3=$AC36,O$23*-1,0)</f>
        <v/>
      </c>
      <c r="P36" s="6">
        <f>IF(P$3=$AC36,P$23*-1,0)</f>
        <v/>
      </c>
      <c r="AA36" s="6">
        <f>SUM(G36:Y36)</f>
        <v/>
      </c>
      <c r="AC36" s="24" t="inlineStr">
        <is>
          <t>仕入債務の増減</t>
        </is>
      </c>
    </row>
    <row r="37">
      <c r="L37" s="6">
        <f>IF(L$3=$AC37,L$23*-1,0)</f>
        <v/>
      </c>
      <c r="M37" s="6">
        <f>IF(M$3=$AC37,M$23*-1,0)</f>
        <v/>
      </c>
      <c r="N37" s="6">
        <f>IF(N$3=$AC37,N$23*-1,0)</f>
        <v/>
      </c>
      <c r="O37" s="6">
        <f>IF(O$3=$AC37,O$23*-1,0)</f>
        <v/>
      </c>
      <c r="P37" s="6">
        <f>IF(P$3=$AC37,P$23*-1,0)</f>
        <v/>
      </c>
      <c r="AA37" s="6">
        <f>SUM(G37:Y37)</f>
        <v/>
      </c>
      <c r="AC37" s="24" t="inlineStr">
        <is>
          <t>その他負債の増減</t>
        </is>
      </c>
    </row>
    <row r="38">
      <c r="G38" s="21">
        <f>SUM(G29:G37)</f>
        <v/>
      </c>
      <c r="H38" s="21">
        <f>SUM(H29:H37)</f>
        <v/>
      </c>
      <c r="I38" s="21">
        <f>SUM(I29:I37)</f>
        <v/>
      </c>
      <c r="J38" s="21">
        <f>SUM(J29:J37)</f>
        <v/>
      </c>
      <c r="K38" s="21">
        <f>SUM(K29:K37)</f>
        <v/>
      </c>
      <c r="L38" s="21">
        <f>SUM(L29:L37)</f>
        <v/>
      </c>
      <c r="M38" s="21">
        <f>SUM(M29:M37)</f>
        <v/>
      </c>
      <c r="N38" s="21">
        <f>SUM(N29:N37)</f>
        <v/>
      </c>
      <c r="O38" s="21">
        <f>SUM(O29:O37)</f>
        <v/>
      </c>
      <c r="P38" s="21">
        <f>SUM(P29:P37)</f>
        <v/>
      </c>
      <c r="Q38" s="21">
        <f>SUM(Q29:Q37)</f>
        <v/>
      </c>
      <c r="R38" s="21">
        <f>SUM(R29:R37)</f>
        <v/>
      </c>
      <c r="S38" s="21">
        <f>SUM(S29:S37)</f>
        <v/>
      </c>
      <c r="T38" s="21">
        <f>SUM(T29:T37)</f>
        <v/>
      </c>
      <c r="U38" s="21">
        <f>SUM(U29:U37)</f>
        <v/>
      </c>
      <c r="V38" s="21">
        <f>SUM(V29:V37)</f>
        <v/>
      </c>
      <c r="W38" s="21">
        <f>SUM(W29:W37)</f>
        <v/>
      </c>
      <c r="X38" s="21">
        <f>SUM(X29:X37)</f>
        <v/>
      </c>
      <c r="Y38" s="21">
        <f>SUM(Y29:Y37)</f>
        <v/>
      </c>
      <c r="AA38" s="21">
        <f>SUM(AA29:AA37)</f>
        <v/>
      </c>
      <c r="AC38" s="25" t="inlineStr">
        <is>
          <t>小計</t>
        </is>
      </c>
    </row>
    <row r="39">
      <c r="J39" s="7">
        <f>SUMIFS('仕訳帳'!$G$4:$G$35,'仕訳帳'!$E$4:$E$35,"現金及び預金",'仕訳帳'!$F$4:$F$35,$AC39)-SUMIFS('仕訳帳'!$J$4:$J$35,'仕訳帳'!$H$4:$H$35,"現金及び預金",'仕訳帳'!$I$4:$I$35,$AC39)</f>
        <v/>
      </c>
      <c r="AA39" s="6">
        <f>SUM(G39:Y39)</f>
        <v/>
      </c>
      <c r="AC39" s="24" t="inlineStr">
        <is>
          <t>利息の受取額</t>
        </is>
      </c>
    </row>
    <row r="40">
      <c r="K40" s="7">
        <f>SUMIFS('仕訳帳'!$G$4:$G$35,'仕訳帳'!$E$4:$E$35,"現金及び預金",'仕訳帳'!$F$4:$F$35,$AC40)-SUMIFS('仕訳帳'!$J$4:$J$35,'仕訳帳'!$H$4:$H$35,"現金及び預金",'仕訳帳'!$I$4:$I$35,$AC40)</f>
        <v/>
      </c>
      <c r="AA40" s="6">
        <f>SUM(G40:Y40)</f>
        <v/>
      </c>
      <c r="AC40" s="24" t="inlineStr">
        <is>
          <t>利息の支払額</t>
        </is>
      </c>
    </row>
    <row r="41">
      <c r="L41" s="6">
        <f>IF(L$3=$AC41,L$23*-1,0)</f>
        <v/>
      </c>
      <c r="M41" s="6">
        <f>IF(M$3=$AC41,M$23*-1,0)</f>
        <v/>
      </c>
      <c r="N41" s="6">
        <f>IF(N$3=$AC41,N$23*-1,0)</f>
        <v/>
      </c>
      <c r="O41" s="6">
        <f>IF(O$3=$AC41,O$23*-1,0)</f>
        <v/>
      </c>
      <c r="P41" s="6">
        <f>IF(P$3=$AC41,P$23*-1,0)</f>
        <v/>
      </c>
      <c r="AA41" s="6">
        <f>SUM(G41:Y41)</f>
        <v/>
      </c>
      <c r="AC41" s="24" t="inlineStr">
        <is>
          <t>法人税等の支払額</t>
        </is>
      </c>
    </row>
    <row r="42">
      <c r="G42" s="26">
        <f>SUM(G38:G41)</f>
        <v/>
      </c>
      <c r="H42" s="26">
        <f>SUM(H38:H41)</f>
        <v/>
      </c>
      <c r="I42" s="26">
        <f>SUM(I38:I41)</f>
        <v/>
      </c>
      <c r="J42" s="26">
        <f>SUM(J38:J41)</f>
        <v/>
      </c>
      <c r="K42" s="26">
        <f>SUM(K38:K41)</f>
        <v/>
      </c>
      <c r="L42" s="26">
        <f>SUM(L38:L41)</f>
        <v/>
      </c>
      <c r="M42" s="26">
        <f>SUM(M38:M41)</f>
        <v/>
      </c>
      <c r="N42" s="26">
        <f>SUM(N38:N41)</f>
        <v/>
      </c>
      <c r="O42" s="26">
        <f>SUM(O38:O41)</f>
        <v/>
      </c>
      <c r="P42" s="26">
        <f>SUM(P38:P41)</f>
        <v/>
      </c>
      <c r="Q42" s="26">
        <f>SUM(Q38:Q41)</f>
        <v/>
      </c>
      <c r="R42" s="26">
        <f>SUM(R38:R41)</f>
        <v/>
      </c>
      <c r="S42" s="26">
        <f>SUM(S38:S41)</f>
        <v/>
      </c>
      <c r="T42" s="26">
        <f>SUM(T38:T41)</f>
        <v/>
      </c>
      <c r="U42" s="26">
        <f>SUM(U38:U41)</f>
        <v/>
      </c>
      <c r="V42" s="26">
        <f>SUM(V38:V41)</f>
        <v/>
      </c>
      <c r="W42" s="26">
        <f>SUM(W38:W41)</f>
        <v/>
      </c>
      <c r="X42" s="26">
        <f>SUM(X38:X41)</f>
        <v/>
      </c>
      <c r="Y42" s="26">
        <f>SUM(Y38:Y41)</f>
        <v/>
      </c>
      <c r="AA42" s="26">
        <f>SUM(AA38:AA41)</f>
        <v/>
      </c>
      <c r="AC42" s="27" t="inlineStr">
        <is>
          <t>営業活動によるキャッシュ・フロー</t>
        </is>
      </c>
    </row>
    <row r="43">
      <c r="Q43" s="6">
        <f>IF(Q$3=$AC43,Q$23*-1,0)</f>
        <v/>
      </c>
      <c r="R43" s="6">
        <f>IF(R$3=$AC43,R$23*-1,0)</f>
        <v/>
      </c>
      <c r="S43" s="6">
        <f>IF(S$3=$AC43,S$23*-1,0)</f>
        <v/>
      </c>
      <c r="AA43" s="6">
        <f>SUM(G43:Y43)</f>
        <v/>
      </c>
      <c r="AC43" s="28" t="inlineStr">
        <is>
          <t>固定資産の取得支出</t>
        </is>
      </c>
    </row>
    <row r="44">
      <c r="Q44" s="6">
        <f>IF(Q$3=$AC44,Q$23*-1,0)</f>
        <v/>
      </c>
      <c r="R44" s="6">
        <f>IF(R$3=$AC44,R$23*-1,0)</f>
        <v/>
      </c>
      <c r="S44" s="6">
        <f>IF(S$3=$AC44,S$23*-1,0)</f>
        <v/>
      </c>
      <c r="AA44" s="6">
        <f>SUM(G44:Y44)</f>
        <v/>
      </c>
      <c r="AC44" s="28" t="inlineStr">
        <is>
          <t>貸付による支出</t>
        </is>
      </c>
    </row>
    <row r="45">
      <c r="Q45" s="6">
        <f>IF(Q$3=$AC45,Q$23*-1,0)</f>
        <v/>
      </c>
      <c r="R45" s="6">
        <f>IF(R$3=$AC45,R$23*-1,0)</f>
        <v/>
      </c>
      <c r="S45" s="6">
        <f>IF(S$3=$AC45,S$23*-1,0)</f>
        <v/>
      </c>
      <c r="AA45" s="6">
        <f>SUM(G45:Y45)</f>
        <v/>
      </c>
      <c r="AC45" s="28" t="inlineStr">
        <is>
          <t>貸付金の回収による収入</t>
        </is>
      </c>
    </row>
    <row r="46">
      <c r="I46" s="7">
        <f>SUMIFS('仕訳帳'!$G$4:$G$35,'仕訳帳'!$E$4:$E$35,"現金及び預金",'仕訳帳'!$F$4:$F$35,$AC46)-SUMIFS('仕訳帳'!$J$4:$J$35,'仕訳帳'!$H$4:$H$35,"現金及び預金",'仕訳帳'!$I$4:$I$35,$AC46)</f>
        <v/>
      </c>
      <c r="AA46" s="6">
        <f>SUM(G46:Y46)</f>
        <v/>
      </c>
      <c r="AC46" s="28" t="inlineStr">
        <is>
          <t>その他の投資支出</t>
        </is>
      </c>
    </row>
    <row r="47">
      <c r="G47" s="26">
        <f>SUM(G43:G46)</f>
        <v/>
      </c>
      <c r="H47" s="26">
        <f>SUM(H43:H46)</f>
        <v/>
      </c>
      <c r="I47" s="26">
        <f>SUM(I43:I46)</f>
        <v/>
      </c>
      <c r="J47" s="26">
        <f>SUM(J43:J46)</f>
        <v/>
      </c>
      <c r="K47" s="26">
        <f>SUM(K43:K46)</f>
        <v/>
      </c>
      <c r="L47" s="26">
        <f>SUM(L43:L46)</f>
        <v/>
      </c>
      <c r="M47" s="26">
        <f>SUM(M43:M46)</f>
        <v/>
      </c>
      <c r="N47" s="26">
        <f>SUM(N43:N46)</f>
        <v/>
      </c>
      <c r="O47" s="26">
        <f>SUM(O43:O46)</f>
        <v/>
      </c>
      <c r="P47" s="26">
        <f>SUM(P43:P46)</f>
        <v/>
      </c>
      <c r="Q47" s="26">
        <f>SUM(Q43:Q46)</f>
        <v/>
      </c>
      <c r="R47" s="26">
        <f>SUM(R43:R46)</f>
        <v/>
      </c>
      <c r="S47" s="26">
        <f>SUM(S43:S46)</f>
        <v/>
      </c>
      <c r="T47" s="26">
        <f>SUM(T43:T46)</f>
        <v/>
      </c>
      <c r="U47" s="26">
        <f>SUM(U43:U46)</f>
        <v/>
      </c>
      <c r="V47" s="26">
        <f>SUM(V43:V46)</f>
        <v/>
      </c>
      <c r="W47" s="26">
        <f>SUM(W43:W46)</f>
        <v/>
      </c>
      <c r="X47" s="26">
        <f>SUM(X43:X46)</f>
        <v/>
      </c>
      <c r="Y47" s="26">
        <f>SUM(Y43:Y46)</f>
        <v/>
      </c>
      <c r="AA47" s="26">
        <f>SUM(AA43:AA46)</f>
        <v/>
      </c>
      <c r="AC47" s="27" t="inlineStr">
        <is>
          <t>投資活動によるキャッシュ・フロー</t>
        </is>
      </c>
    </row>
    <row r="48">
      <c r="T48" s="6">
        <f>IF(T$3=$AC48,T$23*-1,0)</f>
        <v/>
      </c>
      <c r="U48" s="6">
        <f>IF(U$3=$AC48,U$23*-1,0)</f>
        <v/>
      </c>
      <c r="V48" s="6">
        <f>IF(V$3=$AC48,V$23*-1,0)</f>
        <v/>
      </c>
      <c r="W48" s="6">
        <f>IF(W$3=$AC48,W$23*-1,0)</f>
        <v/>
      </c>
      <c r="X48" s="6">
        <f>IF(X$3=$AC48,X$23*-1,0)</f>
        <v/>
      </c>
      <c r="AA48" s="6">
        <f>SUM(G48:Y48)</f>
        <v/>
      </c>
      <c r="AC48" s="29" t="inlineStr">
        <is>
          <t>株式発行による収入</t>
        </is>
      </c>
    </row>
    <row r="49">
      <c r="T49" s="6">
        <f>IF(T$3=$AC49,T$23*-1,0)</f>
        <v/>
      </c>
      <c r="U49" s="6">
        <f>IF(U$3=$AC49,U$23*-1,0)</f>
        <v/>
      </c>
      <c r="V49" s="6">
        <f>IF(V$3=$AC49,V$23*-1,0)</f>
        <v/>
      </c>
      <c r="W49" s="6">
        <f>IF(W$3=$AC49,W$23*-1,0)</f>
        <v/>
      </c>
      <c r="X49" s="6">
        <f>IF(X$3=$AC49,X$23*-1,0)</f>
        <v/>
      </c>
      <c r="AA49" s="6">
        <f>SUM(G49:Y49)</f>
        <v/>
      </c>
      <c r="AC49" s="29" t="inlineStr">
        <is>
          <t>短期借入による収入</t>
        </is>
      </c>
    </row>
    <row r="50">
      <c r="T50" s="6">
        <f>IF(T$3=$AC50,T$23*-1,0)</f>
        <v/>
      </c>
      <c r="U50" s="6">
        <f>IF(U$3=$AC50,U$23*-1,0)</f>
        <v/>
      </c>
      <c r="V50" s="6">
        <f>IF(V$3=$AC50,V$23*-1,0)</f>
        <v/>
      </c>
      <c r="W50" s="6">
        <f>IF(W$3=$AC50,W$23*-1,0)</f>
        <v/>
      </c>
      <c r="X50" s="6">
        <f>IF(X$3=$AC50,X$23*-1,0)</f>
        <v/>
      </c>
      <c r="AA50" s="6">
        <f>SUM(G50:Y50)</f>
        <v/>
      </c>
      <c r="AC50" s="29" t="inlineStr">
        <is>
          <t>短期借入の返済支出</t>
        </is>
      </c>
    </row>
    <row r="51">
      <c r="T51" s="6">
        <f>IF(T$3=$AC51,T$23*-1,0)</f>
        <v/>
      </c>
      <c r="U51" s="6">
        <f>IF(U$3=$AC51,U$23*-1,0)</f>
        <v/>
      </c>
      <c r="V51" s="6">
        <f>IF(V$3=$AC51,V$23*-1,0)</f>
        <v/>
      </c>
      <c r="W51" s="6">
        <f>IF(W$3=$AC51,W$23*-1,0)</f>
        <v/>
      </c>
      <c r="X51" s="6">
        <f>IF(X$3=$AC51,X$23*-1,0)</f>
        <v/>
      </c>
      <c r="AA51" s="6">
        <f>SUM(G51:Y51)</f>
        <v/>
      </c>
      <c r="AC51" s="29" t="inlineStr">
        <is>
          <t>長期借入による収入</t>
        </is>
      </c>
    </row>
    <row r="52">
      <c r="T52" s="6">
        <f>IF(T$3=$AC52,T$23*-1,0)</f>
        <v/>
      </c>
      <c r="U52" s="6">
        <f>IF(U$3=$AC52,U$23*-1,0)</f>
        <v/>
      </c>
      <c r="V52" s="6">
        <f>IF(V$3=$AC52,V$23*-1,0)</f>
        <v/>
      </c>
      <c r="W52" s="6">
        <f>IF(W$3=$AC52,W$23*-1,0)</f>
        <v/>
      </c>
      <c r="X52" s="6">
        <f>IF(X$3=$AC52,X$23*-1,0)</f>
        <v/>
      </c>
      <c r="AA52" s="6">
        <f>SUM(G52:Y52)</f>
        <v/>
      </c>
      <c r="AC52" s="29" t="inlineStr">
        <is>
          <t>長期借入の返済支出</t>
        </is>
      </c>
    </row>
    <row r="53">
      <c r="G53" s="26">
        <f>SUM(G48:G52)</f>
        <v/>
      </c>
      <c r="H53" s="26">
        <f>SUM(H48:H52)</f>
        <v/>
      </c>
      <c r="I53" s="26">
        <f>SUM(I48:I52)</f>
        <v/>
      </c>
      <c r="J53" s="26">
        <f>SUM(J48:J52)</f>
        <v/>
      </c>
      <c r="K53" s="26">
        <f>SUM(K48:K52)</f>
        <v/>
      </c>
      <c r="L53" s="26">
        <f>SUM(L48:L52)</f>
        <v/>
      </c>
      <c r="M53" s="26">
        <f>SUM(M48:M52)</f>
        <v/>
      </c>
      <c r="N53" s="26">
        <f>SUM(N48:N52)</f>
        <v/>
      </c>
      <c r="O53" s="26">
        <f>SUM(O48:O52)</f>
        <v/>
      </c>
      <c r="P53" s="26">
        <f>SUM(P48:P52)</f>
        <v/>
      </c>
      <c r="Q53" s="26">
        <f>SUM(Q48:Q52)</f>
        <v/>
      </c>
      <c r="R53" s="26">
        <f>SUM(R48:R52)</f>
        <v/>
      </c>
      <c r="S53" s="26">
        <f>SUM(S48:S52)</f>
        <v/>
      </c>
      <c r="T53" s="26">
        <f>SUM(T48:T52)</f>
        <v/>
      </c>
      <c r="U53" s="26">
        <f>SUM(U48:U52)</f>
        <v/>
      </c>
      <c r="V53" s="26">
        <f>SUM(V48:V52)</f>
        <v/>
      </c>
      <c r="W53" s="26">
        <f>SUM(W48:W52)</f>
        <v/>
      </c>
      <c r="X53" s="26">
        <f>SUM(X48:X52)</f>
        <v/>
      </c>
      <c r="Y53" s="26">
        <f>SUM(Y48:Y52)</f>
        <v/>
      </c>
      <c r="AA53" s="26">
        <f>SUM(AA48:AA52)</f>
        <v/>
      </c>
      <c r="AC53" s="27" t="inlineStr">
        <is>
          <t>財務活動によるキャッシュ・フロー</t>
        </is>
      </c>
    </row>
    <row r="55">
      <c r="G55" s="30">
        <f>G42+G47+G53</f>
        <v/>
      </c>
      <c r="H55" s="30">
        <f>H42+H47+H53</f>
        <v/>
      </c>
      <c r="I55" s="30">
        <f>I42+I47+I53</f>
        <v/>
      </c>
      <c r="J55" s="30">
        <f>J42+J47+J53</f>
        <v/>
      </c>
      <c r="K55" s="30">
        <f>K42+K47+K53</f>
        <v/>
      </c>
      <c r="L55" s="30">
        <f>L42+L47+L53</f>
        <v/>
      </c>
      <c r="M55" s="30">
        <f>M42+M47+M53</f>
        <v/>
      </c>
      <c r="N55" s="30">
        <f>N42+N47+N53</f>
        <v/>
      </c>
      <c r="O55" s="30">
        <f>O42+O47+O53</f>
        <v/>
      </c>
      <c r="P55" s="30">
        <f>P42+P47+P53</f>
        <v/>
      </c>
      <c r="Q55" s="30">
        <f>Q42+Q47+Q53</f>
        <v/>
      </c>
      <c r="R55" s="30">
        <f>R42+R47+R53</f>
        <v/>
      </c>
      <c r="S55" s="30">
        <f>S42+S47+S53</f>
        <v/>
      </c>
      <c r="T55" s="30">
        <f>T42+T47+T53</f>
        <v/>
      </c>
      <c r="U55" s="30">
        <f>U42+U47+U53</f>
        <v/>
      </c>
      <c r="V55" s="30">
        <f>V42+V47+V53</f>
        <v/>
      </c>
      <c r="W55" s="30">
        <f>W42+W47+W53</f>
        <v/>
      </c>
      <c r="X55" s="30">
        <f>X42+X47+X53</f>
        <v/>
      </c>
      <c r="Y55" s="30">
        <f>0</f>
        <v/>
      </c>
      <c r="AA55" s="30">
        <f>AA42+AA47+AA53</f>
        <v/>
      </c>
      <c r="AC55" s="31" t="inlineStr">
        <is>
          <t>現金及び預金の増減</t>
        </is>
      </c>
    </row>
    <row r="56">
      <c r="Y56" s="32">
        <f>C4</f>
        <v/>
      </c>
      <c r="AA56" s="32">
        <f>SUM(G56:Y56)</f>
        <v/>
      </c>
      <c r="AC56" s="33" t="inlineStr">
        <is>
          <t>現金及び預金の期首残高</t>
        </is>
      </c>
    </row>
    <row r="57">
      <c r="G57" s="32">
        <f>SUM(G55:G56)</f>
        <v/>
      </c>
      <c r="H57" s="32">
        <f>SUM(H55:H56)</f>
        <v/>
      </c>
      <c r="I57" s="32">
        <f>SUM(I55:I56)</f>
        <v/>
      </c>
      <c r="J57" s="32">
        <f>SUM(J55:J56)</f>
        <v/>
      </c>
      <c r="K57" s="32">
        <f>SUM(K55:K56)</f>
        <v/>
      </c>
      <c r="L57" s="32">
        <f>SUM(L55:L56)</f>
        <v/>
      </c>
      <c r="M57" s="32">
        <f>SUM(M55:M56)</f>
        <v/>
      </c>
      <c r="N57" s="32">
        <f>SUM(N55:N56)</f>
        <v/>
      </c>
      <c r="O57" s="32">
        <f>SUM(O55:O56)</f>
        <v/>
      </c>
      <c r="P57" s="32">
        <f>SUM(P55:P56)</f>
        <v/>
      </c>
      <c r="Q57" s="32">
        <f>SUM(Q55:Q56)</f>
        <v/>
      </c>
      <c r="R57" s="32">
        <f>SUM(R55:R56)</f>
        <v/>
      </c>
      <c r="S57" s="32">
        <f>SUM(S55:S56)</f>
        <v/>
      </c>
      <c r="T57" s="32">
        <f>SUM(T55:T56)</f>
        <v/>
      </c>
      <c r="U57" s="32">
        <f>SUM(U55:U56)</f>
        <v/>
      </c>
      <c r="V57" s="32">
        <f>SUM(V55:V56)</f>
        <v/>
      </c>
      <c r="W57" s="32">
        <f>SUM(W55:W56)</f>
        <v/>
      </c>
      <c r="X57" s="32">
        <f>SUM(X55:X56)</f>
        <v/>
      </c>
      <c r="Y57" s="32">
        <f>SUM(Y55:Y56)</f>
        <v/>
      </c>
      <c r="AA57" s="32">
        <f>SUM(AA55:AA56)</f>
        <v/>
      </c>
      <c r="AC57" s="33" t="inlineStr">
        <is>
          <t>現金及び預金の期末残高</t>
        </is>
      </c>
    </row>
    <row r="58">
      <c r="G58" s="6">
        <f>G23+G57</f>
        <v/>
      </c>
      <c r="H58" s="6">
        <f>H23+H57</f>
        <v/>
      </c>
      <c r="I58" s="6">
        <f>I23+I57</f>
        <v/>
      </c>
      <c r="J58" s="6">
        <f>J23+J57</f>
        <v/>
      </c>
      <c r="K58" s="6">
        <f>K23+K57</f>
        <v/>
      </c>
      <c r="L58" s="6">
        <f>L23+L57</f>
        <v/>
      </c>
      <c r="M58" s="6">
        <f>M23+M57</f>
        <v/>
      </c>
      <c r="N58" s="6">
        <f>N23+N57</f>
        <v/>
      </c>
      <c r="O58" s="6">
        <f>O23+O57</f>
        <v/>
      </c>
      <c r="P58" s="6">
        <f>P23+P57</f>
        <v/>
      </c>
      <c r="Q58" s="6">
        <f>Q23+Q57</f>
        <v/>
      </c>
      <c r="R58" s="6">
        <f>R23+R57</f>
        <v/>
      </c>
      <c r="S58" s="6">
        <f>S23+S57</f>
        <v/>
      </c>
      <c r="T58" s="6">
        <f>T23+T57</f>
        <v/>
      </c>
      <c r="U58" s="6">
        <f>U23+U57</f>
        <v/>
      </c>
      <c r="V58" s="6">
        <f>V23+V57</f>
        <v/>
      </c>
      <c r="W58" s="6">
        <f>W23+W57</f>
        <v/>
      </c>
      <c r="X58" s="6">
        <f>X23+X57</f>
        <v/>
      </c>
      <c r="Y58" s="6">
        <f>Y23+Y57</f>
        <v/>
      </c>
      <c r="AA58" s="34">
        <f>AA57-Y58</f>
        <v/>
      </c>
      <c r="AC58" s="2" t="inlineStr">
        <is>
          <t>Check（合計の列が 0 であることを確かめる）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2026-10-18T02:27:20Z</dcterms:created>
  <dcterms:modified xsi:type="dcterms:W3CDTF">2026-10-18T02:27:20Z</dcterms:modified>
</cp:coreProperties>
</file>